
<file path=[Content_Types].xml><?xml version="1.0" encoding="utf-8"?>
<Types xmlns="http://schemas.openxmlformats.org/package/2006/content-types">
  <Default Extension="bin" ContentType="application/vnd.openxmlformats-officedocument.spreadsheetml.printerSettings"/>
  <Default Extension="gif" ContentType="image/gif"/>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autoCompressPictures="0" defaultThemeVersion="124226"/>
  <mc:AlternateContent xmlns:mc="http://schemas.openxmlformats.org/markup-compatibility/2006">
    <mc:Choice Requires="x15">
      <x15ac:absPath xmlns:x15ac="http://schemas.microsoft.com/office/spreadsheetml/2010/11/ac" url="https://qualityhealthnd-my.sharepoint.com/personal/nmedalen_qualityhealthnd_org/Documents/F.1 Immunizations/"/>
    </mc:Choice>
  </mc:AlternateContent>
  <xr:revisionPtr revIDLastSave="0" documentId="8_{A6ED38E2-3F6A-4651-87E2-BB5500A89FA5}" xr6:coauthVersionLast="43" xr6:coauthVersionMax="43" xr10:uidLastSave="{00000000-0000-0000-0000-000000000000}"/>
  <bookViews>
    <workbookView xWindow="28680" yWindow="-120" windowWidth="19440" windowHeight="15000" xr2:uid="{00000000-000D-0000-FFFF-FFFF00000000}"/>
  </bookViews>
  <sheets>
    <sheet name="Cover Page" sheetId="3" r:id="rId1"/>
    <sheet name="Quick Estimate" sheetId="5" r:id="rId2"/>
    <sheet name="Detailed Estimate" sheetId="1" r:id="rId3"/>
    <sheet name="References" sheetId="4" r:id="rId4"/>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28" i="1" l="1"/>
  <c r="C25" i="1"/>
  <c r="H18" i="5"/>
  <c r="C18" i="5"/>
  <c r="H23" i="5"/>
  <c r="C23" i="5"/>
  <c r="H19" i="5"/>
  <c r="H20" i="5"/>
  <c r="H24" i="5" s="1"/>
  <c r="C12" i="1"/>
  <c r="I12" i="1"/>
  <c r="I13" i="1" s="1"/>
  <c r="I15" i="1" s="1"/>
  <c r="I25" i="1"/>
  <c r="C13" i="1"/>
  <c r="C15" i="1" s="1"/>
  <c r="C27" i="1"/>
  <c r="C28" i="1" s="1"/>
  <c r="H26" i="5" l="1"/>
  <c r="H25" i="5"/>
  <c r="C16" i="1"/>
  <c r="C17" i="1"/>
  <c r="I17" i="1"/>
  <c r="I16" i="1"/>
  <c r="C29" i="1"/>
  <c r="C19" i="5"/>
  <c r="C20" i="5" s="1"/>
  <c r="C24" i="5" s="1"/>
  <c r="C31" i="1"/>
  <c r="C25" i="5" l="1"/>
  <c r="C26" i="5"/>
  <c r="C33" i="1"/>
  <c r="C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Arthi Vamsi</author>
    <author>Vamsi, Arthi</author>
  </authors>
  <commentList>
    <comment ref="B13" authorId="0" shapeId="0" xr:uid="{00000000-0006-0000-0100-000001000000}">
      <text>
        <r>
          <rPr>
            <b/>
            <sz val="9"/>
            <color indexed="81"/>
            <rFont val="Calibri"/>
            <family val="2"/>
          </rPr>
          <t>Best wholesale price for the vaccine</t>
        </r>
      </text>
    </comment>
    <comment ref="B14" authorId="0" shapeId="0" xr:uid="{00000000-0006-0000-0100-000002000000}">
      <text>
        <r>
          <rPr>
            <b/>
            <sz val="9"/>
            <color indexed="81"/>
            <rFont val="Calibri"/>
            <family val="2"/>
          </rPr>
          <t>Actual costs for consumables such as syringes, needles, alcohol, bandaids etc. used when administering an immunization.</t>
        </r>
      </text>
    </comment>
    <comment ref="B15" authorId="0" shapeId="0" xr:uid="{00000000-0006-0000-0100-000003000000}">
      <text>
        <r>
          <rPr>
            <b/>
            <sz val="9"/>
            <color indexed="81"/>
            <rFont val="Calibri"/>
            <family val="2"/>
          </rPr>
          <t xml:space="preserve">Average cost for a nurse to identify the patient, obtain and administer the vaccine, and document it in the electronic record.  This will vary somewhat depending upon each practice's nursing salary and benefits level. </t>
        </r>
      </text>
    </comment>
    <comment ref="B16" authorId="1" shapeId="0" xr:uid="{00000000-0006-0000-0100-000004000000}">
      <text>
        <r>
          <rPr>
            <b/>
            <sz val="8"/>
            <color indexed="81"/>
            <rFont val="Tahoma"/>
            <charset val="1"/>
          </rPr>
          <t>Vamsi, Arthi:</t>
        </r>
        <r>
          <rPr>
            <sz val="8"/>
            <color indexed="81"/>
            <rFont val="Tahoma"/>
            <charset val="1"/>
          </rPr>
          <t xml:space="preserve">
Estimates time for the nurse to query a state immunization registry, or other pre-visit planning to properly identify and document each patient's immunization history, and the need for a particular immunization.</t>
        </r>
      </text>
    </comment>
    <comment ref="B17" authorId="0" shapeId="0" xr:uid="{00000000-0006-0000-0100-000005000000}">
      <text>
        <r>
          <rPr>
            <b/>
            <sz val="9"/>
            <color indexed="81"/>
            <rFont val="Calibri"/>
            <family val="2"/>
          </rPr>
          <t>Cost for ordering, paying invoices for purchased vaccine, inventory management, and storing, securing, and refrigerating each dose</t>
        </r>
      </text>
    </comment>
    <comment ref="B18" authorId="0" shapeId="0" xr:uid="{00000000-0006-0000-0100-000006000000}">
      <text>
        <r>
          <rPr>
            <b/>
            <sz val="9"/>
            <color indexed="81"/>
            <rFont val="Calibri"/>
            <family val="2"/>
          </rPr>
          <t>Total cost of ordering, acquiring, managing inventory, getting paid for vaccine acquisition, and then paying for the vaccine</t>
        </r>
      </text>
    </comment>
    <comment ref="B20" authorId="0" shapeId="0" xr:uid="{00000000-0006-0000-0100-000007000000}">
      <text>
        <r>
          <rPr>
            <b/>
            <sz val="9"/>
            <color indexed="81"/>
            <rFont val="Calibri"/>
            <family val="2"/>
          </rPr>
          <t>Total cost plus the Vaccine billing and admin billing cost</t>
        </r>
      </text>
    </comment>
    <comment ref="B21" authorId="0" shapeId="0" xr:uid="{00000000-0006-0000-0100-000008000000}">
      <text>
        <r>
          <rPr>
            <b/>
            <sz val="9"/>
            <color indexed="81"/>
            <rFont val="Calibri"/>
            <family val="2"/>
          </rPr>
          <t>Medicare published fee based on the published fee schedule. Note: the fee schedule is updated regularly by Medicare.</t>
        </r>
      </text>
    </comment>
    <comment ref="B22" authorId="0" shapeId="0" xr:uid="{00000000-0006-0000-0100-000009000000}">
      <text>
        <r>
          <rPr>
            <b/>
            <sz val="9"/>
            <color indexed="81"/>
            <rFont val="Calibri"/>
            <family val="2"/>
          </rPr>
          <t>Medicare payment the provider receives for administering the vaccine (varies by different geographical regions according to Medicare Administrator Contractor or MAC)</t>
        </r>
      </text>
    </comment>
    <comment ref="B23" authorId="0" shapeId="0" xr:uid="{00000000-0006-0000-0100-00000A000000}">
      <text>
        <r>
          <rPr>
            <b/>
            <sz val="9"/>
            <color indexed="81"/>
            <rFont val="Calibri"/>
            <family val="2"/>
          </rPr>
          <t>Medicare reimbursement for vaccine and Medicare payment for vaccine administration</t>
        </r>
      </text>
    </comment>
  </commentList>
</comments>
</file>

<file path=xl/sharedStrings.xml><?xml version="1.0" encoding="utf-8"?>
<sst xmlns="http://schemas.openxmlformats.org/spreadsheetml/2006/main" count="217" uniqueCount="151">
  <si>
    <t>Total Cost</t>
  </si>
  <si>
    <t>Admin Billing Fee cost</t>
  </si>
  <si>
    <t>Nursing Cost</t>
  </si>
  <si>
    <t>Administration Fee (Profit or Loss Margin)</t>
  </si>
  <si>
    <t>ROI Vaccine cost</t>
  </si>
  <si>
    <t>Total cost</t>
  </si>
  <si>
    <t>Medicare Vaccine payment only (Profit or Loss Margin)</t>
  </si>
  <si>
    <t>Vaccine - PPV23 (90732)</t>
  </si>
  <si>
    <t>Vaccine</t>
  </si>
  <si>
    <t>Example</t>
  </si>
  <si>
    <t>TMF Health Quality Institute</t>
  </si>
  <si>
    <t>Source</t>
  </si>
  <si>
    <t>https://www.acponline.org/sites/default/files/documents/clinical_information/resources/adult_immunization/cvo-webinar-three.pptx</t>
  </si>
  <si>
    <t>Vaccine Profit/Loss Margin</t>
  </si>
  <si>
    <t xml:space="preserve">Total cost </t>
  </si>
  <si>
    <t>https://www.cdc.gov/vaccines/programs/vfc/awardees/vaccine-management/price-list/index.html</t>
  </si>
  <si>
    <t>https://www.cms.gov/Outreach-and-Education/Medicare-Learning-Network-MLN/MLNProducts/downloads/qr_immun_bill.pdf</t>
  </si>
  <si>
    <t>Learn About: Administration &amp; diagnosis codes • Vaccine codes &amp; descriptors  • Frequency of administration</t>
  </si>
  <si>
    <t>MEDICARE PART B IMMUNIZATION BILLING: SEASONAL INFLUENZA VIRUS, PNEUMOCOCCAL</t>
  </si>
  <si>
    <t>Number of doses administered</t>
  </si>
  <si>
    <t>Vaccine Purchase cost per dose</t>
  </si>
  <si>
    <t>Disposables</t>
  </si>
  <si>
    <t>Per Dose</t>
  </si>
  <si>
    <t>$1.67/box</t>
  </si>
  <si>
    <t>$7.95/box</t>
  </si>
  <si>
    <t>$4.69/box</t>
  </si>
  <si>
    <t>CDC vaccine price list</t>
  </si>
  <si>
    <t>How to find Medicare Payment information</t>
  </si>
  <si>
    <t>Extra Resource</t>
  </si>
  <si>
    <t>Note:</t>
  </si>
  <si>
    <t>Vaccine Profit/Loss Margin per dose</t>
  </si>
  <si>
    <t>ROI Vaccine cost per dose</t>
  </si>
  <si>
    <t xml:space="preserve">Average cost for a nurse to identify the patient, obtain and administer the vaccine, and document it in the electronic record.  This will vary somewhat depending upon each practice's nursing salary and benefits level </t>
  </si>
  <si>
    <t>Cost for ordering, paying invoices for purchased vaccine, inventory management, and storing, securing, and refrigerating each dose</t>
  </si>
  <si>
    <t xml:space="preserve">Explanation for the Values to be entered in the Grey boxes </t>
  </si>
  <si>
    <t>http://mppg.net/</t>
  </si>
  <si>
    <t>Medical Practice Purchasing group</t>
  </si>
  <si>
    <t>Total cost of ordering, acquiring, managing inventory, getting paid for vaccine acquisition, and then paying for the vaccine</t>
  </si>
  <si>
    <t>Track your vaccination costs</t>
  </si>
  <si>
    <t>Vaccine/Code</t>
  </si>
  <si>
    <t>Total Real Cost</t>
  </si>
  <si>
    <t>Total Medicare Payment</t>
  </si>
  <si>
    <t>ROI % per dose</t>
  </si>
  <si>
    <t>Total ROI on each dose of vaccine administered</t>
  </si>
  <si>
    <t>https://www.cms.gov/Medicare/Medicare-Fee-for-Service-Part-B-Drugs/McrPartBDrugAvgSalesPrice/VaccinesPricing.html</t>
  </si>
  <si>
    <t>Seasonal Influenza Vaccines Pricing</t>
  </si>
  <si>
    <t>https://www.cms.gov/Outreach-and-Education/Medicare-Learning-Network-MLN/MLNMattersArticles/Downloads/MM10224.pdf</t>
  </si>
  <si>
    <t>Influenza Payment Allowances- Annual Updates for 2017-2018 season</t>
  </si>
  <si>
    <t>Vaccine purchase cost per dose</t>
  </si>
  <si>
    <t>Vaccine billing and admin billing cost (10% of Total Cost)</t>
  </si>
  <si>
    <t>https://www.cms.gov/Medicare/Medicare-Fee-for-Service-Part-B-Drugs/McrPartBDrugAvgSalesPrice/2018ASPFiles.html</t>
  </si>
  <si>
    <t>MAC Name</t>
  </si>
  <si>
    <t>Website link</t>
  </si>
  <si>
    <t>Missouri</t>
  </si>
  <si>
    <t>https://www.wpsgha.com/wps/portal/mac/site/fees-and-reimbursements/guides-and-resources/2018-fee-schedule/!ut/p/z1/vVNNU8IwEP0rXHrMJDQllGNx0MpQP8YR21yckIQ2StPSpKD-eoPMeFHacZgxt2T37du32QcpTCHVbKdyZlWl2cbdM0qe7-KYxMMQLW79BKEouVziWbiYXkcEPnUkzMfBCNJu_BJSSLm2tS1gtq_NgFfaSm0HUucbZQoP2apWHHD3JhsPraU0gGkBGqnKVdsYWbqIh_JWie-IqdqGS-MhHw1D4CDA8EKKdiMPbDVXAmYjJLiP-RAQNpEgEIKDiSQBkJNxwATxVyvid6r7av-gDp04EerEY3SF-6ZzxHcQ9OJpR8qxgz4NmethfJLk3oncKbmHj7pqSrcxD38ccdzLQM5k6CmPzyw_7_sE5yG_SS6S3JVltgBKryuY_rawMP25sA6tXrZbGjmbHKzxZmH6Dz6py8cyxO9Kgdd1MsNBNt99TG8AzUITfQLOUwti/dz/d5/L2dBISEvZ0FBIS9nQSEh/#</t>
  </si>
  <si>
    <t xml:space="preserve">Wisconsin Physicians Service Insurance Corporation </t>
  </si>
  <si>
    <t>Novitas Solutions, Inc</t>
  </si>
  <si>
    <t>First Coast Service Options, Inc</t>
  </si>
  <si>
    <t>https://medicare.fcso.com/SharedTools/faces/FeeSchedule_en.jspx?_afrLoop=512102868647573&amp;state=PR&amp;lob=Part+B&amp;_afrWindowMode=0&amp;_adf.ctrl-state=7cx3r2p2s_4</t>
  </si>
  <si>
    <t>https://www.novitas-solutions.com/webcenter/portal/MedicareJH/pagebyid?contentId=00169906&amp;_afrLoop=512675045405878#!%40%40%3F_afrLoop%3D512675045405878%26contentId%3D00169906%26_adf.ctrl-state%3D1bjhnydfv3_42</t>
  </si>
  <si>
    <t>https://www.cms.gov/Outreach-and-Education/Medicare-Learning-Network-MLN/MLNProducts/Downloads/MedicarePreventiveServicesNationalEducationProducts.pdf</t>
  </si>
  <si>
    <t>https://www.cms.gov/apps/physician-fee-schedule/overview.aspx</t>
  </si>
  <si>
    <t>Each Medicare Administrative Contractors (MACs) has a specific look up tool where you can see reimbursement rates for physician fees based on their geographical location</t>
  </si>
  <si>
    <t>Billing and Coding Adult Immunizations</t>
  </si>
  <si>
    <t>https://www.acponline.org/system/files/documents/running_practice/payment_coding/coding/billvaccines.pdf</t>
  </si>
  <si>
    <t>Administration code</t>
  </si>
  <si>
    <t>Influenza</t>
  </si>
  <si>
    <t>Pneumococcal</t>
  </si>
  <si>
    <t>Hepatitis B</t>
  </si>
  <si>
    <t xml:space="preserve">Medicare reimbursement for vaccine </t>
  </si>
  <si>
    <t>ROI Calculator - Adult Vaccinations</t>
  </si>
  <si>
    <t>ROI Administration Cost</t>
  </si>
  <si>
    <t>G0008 - Medicare part B</t>
  </si>
  <si>
    <t>G0010 - Medicare Part B</t>
  </si>
  <si>
    <t xml:space="preserve">Other vaccines </t>
  </si>
  <si>
    <t>Vaccine administration Fee Profit/Loss Margin per dose</t>
  </si>
  <si>
    <t>Vaccine administration Fee Profit/Loss Margin for all doses administered</t>
  </si>
  <si>
    <t>Vaccine Profit/Loss Margin for all doses administered</t>
  </si>
  <si>
    <t>Note: Vaccine cost is the single largest determinant of your ROI.</t>
  </si>
  <si>
    <t>Estimates  time for the nurse to query a state immunization registry, or other pre-visit planning to properly identify and document each patient's immunization history, and the need for a particular immunization.</t>
  </si>
  <si>
    <t>Averages from 7.5% to 10% (if contracting the billing services outside), and approximately  5% for in-house billing</t>
  </si>
  <si>
    <t>Actual costs for consumables such as syringes, needles, alcohol, bandaids etc. used when administering an immunization.</t>
  </si>
  <si>
    <t>Cost of collecting the administration fee from Medicare (could be up to 10% if using an outside billing service)</t>
  </si>
  <si>
    <t>You may be able to do better than 95% of average wholesale price by using purchasing cooperatives to increase your profit margin.</t>
  </si>
  <si>
    <t>Note</t>
  </si>
  <si>
    <t>Cost of Disposables/Materials</t>
  </si>
  <si>
    <t>Profit/Loss per dose</t>
  </si>
  <si>
    <t>Total cost plus the Vaccine billing and admin billing cost</t>
  </si>
  <si>
    <t>Total Profit/Loss for all doses administered</t>
  </si>
  <si>
    <t>Medicare payment the provider receives for administering the vaccine (varies by different geographical regions according to Medicare Administrator Contractor or MAC)</t>
  </si>
  <si>
    <t>Geographical area</t>
  </si>
  <si>
    <t>Purchasing options for Vaccines</t>
  </si>
  <si>
    <t xml:space="preserve">Table 1. Physician Buying Groups and Group Purchasing Organizations </t>
  </si>
  <si>
    <t>https://www.aap.org/en-us/advocacy-and-policy/aap-health-initiatives/immunizations/Practice-Management/Pages/managing-costs.aspx</t>
  </si>
  <si>
    <t>Best wholesale price for the vaccine</t>
  </si>
  <si>
    <t>Estimates time for the nurse to query a state immunization registry, or other pre-visit planning to properly identify and document each patient's immunization history, and the need for a particular immunization.</t>
  </si>
  <si>
    <t>Medicare reimbursement for vaccine and Medicare payment for vaccine administration</t>
  </si>
  <si>
    <t>References</t>
  </si>
  <si>
    <t>Detailed Estimate</t>
  </si>
  <si>
    <t>To get an estimated ROI for your adult vaccinations, enter your values in the gray boxes below. The model will automatically calculate your ROI percentage.</t>
  </si>
  <si>
    <t>Note: Payment for the vaccination should cover both the total direct purchase price of the vaccine serum as well as the indirect expenses (such as storage, handling and administrative cost).</t>
  </si>
  <si>
    <t xml:space="preserve">To use this calculator, select one vaccine and determine the number of immunizations of that type you have given over a period of time. You can select common immunizations, such as influenza or one of the pneumococcal vaccinations. After determining the type of immunization and number of immunizations given, enter that information into the calculator to determine your profit or loss. The calculator includes information about supply costs, vaccine costs and administration reimbursement.  </t>
  </si>
  <si>
    <t>*Vaccine administration code for Pneumovax 23- Medicare Part B</t>
  </si>
  <si>
    <t>To get an estimated ROI for your adult vaccination, enter your values in the gray boxes below. The model will automatically calculate your ROI percentage.</t>
  </si>
  <si>
    <t>Cost of disposables/materials</t>
  </si>
  <si>
    <t xml:space="preserve">Nursing cost </t>
  </si>
  <si>
    <t>Vaccine admin cost (storage, handling and account payable)</t>
  </si>
  <si>
    <t>Medicare payment for vaccine administration (Code options: G0008, G0009, G0010, 90471)</t>
  </si>
  <si>
    <t xml:space="preserve">Explanation for the values to be entered in the gray boxes </t>
  </si>
  <si>
    <t>Cost of disposables/materials*</t>
  </si>
  <si>
    <t>Actual costs for consumables such as syringes, needles, alcohol, bandaids, etc., used when administering an immunization.</t>
  </si>
  <si>
    <t>Averages from 7.5% to 10% (if contracting the billing services outside), and approximately 5% for in-house billing</t>
  </si>
  <si>
    <r>
      <t xml:space="preserve">Medicare payment for vaccine administration (Code options: G0008, </t>
    </r>
    <r>
      <rPr>
        <b/>
        <sz val="11"/>
        <color rgb="FFFF0000"/>
        <rFont val="Calibri"/>
        <family val="2"/>
        <scheme val="minor"/>
      </rPr>
      <t>G0009*</t>
    </r>
    <r>
      <rPr>
        <sz val="11"/>
        <color theme="1"/>
        <rFont val="Calibri"/>
        <family val="2"/>
        <scheme val="minor"/>
      </rPr>
      <t>, G0010, 90471)</t>
    </r>
  </si>
  <si>
    <t>Vaccine billing cost (approx. 10% of vaccine purchase cost)</t>
  </si>
  <si>
    <t>Vaccine admin cost (Storage, handling and account payable)</t>
  </si>
  <si>
    <t>Total Profit/Loss (Vaccine + Administrative)</t>
  </si>
  <si>
    <t>Total Profit/Loss (Vaccine + Administrative) for all doses administered</t>
  </si>
  <si>
    <t>Profit/ Loss (Vaccine + Administrative) per dose of vaccine administered</t>
  </si>
  <si>
    <t>Total Profit/Loss (Vaccine + Administrative) for all doses of vaccine administered</t>
  </si>
  <si>
    <t>For PPV 23 (90732) : ROI is (Profit on vaccine + Adminitration fee profit) divided by vaccine purchase cost = 10%</t>
  </si>
  <si>
    <t>Cost of disposables/Materials</t>
  </si>
  <si>
    <t>Admin billing fee cost</t>
  </si>
  <si>
    <t>Nursing cost</t>
  </si>
  <si>
    <t>Alcohol Wipes box - 200 count</t>
  </si>
  <si>
    <t>Texas, Oklahoma and Arkansas</t>
  </si>
  <si>
    <t>Puerto Rico</t>
  </si>
  <si>
    <t>G0009 - Medicare part B</t>
  </si>
  <si>
    <t>90471 and 90472 (each additional vaccine) for Commercial Insurance carriers and Medicare Part D</t>
  </si>
  <si>
    <t>An investment in vaccinations today is an important step toward healthier and happier patients and communities. The administration of vaccines can lead to considerable medical cost savings in the long run. The TMF Quality Innovation Network’s Return on Investment (ROI) Calculator for Adult Immunizations can show you the tangible benefits of offering your patients needed vaccinations in your office.</t>
  </si>
  <si>
    <t>Medicare Part B reimburses for the cost of the vaccines at 95% of the average wholesale price (AWP). That 95% reimbursement of AWP typically exceeds the retail cost by $6-$25 per dose depending on where you buy your vaccines.</t>
  </si>
  <si>
    <t>Per Box</t>
  </si>
  <si>
    <t>Cost for Disposables/Materials (approximately)</t>
  </si>
  <si>
    <t>Medicare reimbursement for vaccine (Medicare Part B/D payment)</t>
  </si>
  <si>
    <r>
      <t xml:space="preserve">Medicare payment for vaccine administration (Code options: G0008, </t>
    </r>
    <r>
      <rPr>
        <b/>
        <sz val="11"/>
        <rFont val="Calibri"/>
        <family val="2"/>
        <scheme val="minor"/>
      </rPr>
      <t>G0009*</t>
    </r>
    <r>
      <rPr>
        <sz val="11"/>
        <rFont val="Calibri"/>
        <family val="2"/>
        <scheme val="minor"/>
      </rPr>
      <t>, G0010, 90471)</t>
    </r>
  </si>
  <si>
    <t>This calculator is based in part on the parameters described in the presentation "Chief Vaccination Officer Webinar 3: Financial Aspects of Insurance Billing and Collections" and as explained in correspondence with Charles Michael Soppet, MD, FACP, primary care general internist, ACP Medical Practice and Quality Committee, on June 15, 2018. Dr. Soppet's presentation can be accessed here: https://www.acponline.org/sites/default/files/documents/clinical_information/resources/adult_immunization/cvo-webinar-three.pptx.</t>
  </si>
  <si>
    <t>This material was prepared by TMF Health Quality Institute, the Medicare Quality Innovation Network Quality Improvement Organization, under contract with the Centers for Medicare &amp; Medicaid Services (CMS), an agency of the U.S. Department of Health and Human Services. The contents do not necessarily reflect CMS policy. 11SOW-QINQIO-F1-18-31. Published 09/2018.</t>
  </si>
  <si>
    <t>Return on Investment Calculator for Adult Immunizations</t>
  </si>
  <si>
    <t>Medicare published fee based on the published fee schedule. Note: the fee schedule is updated quarterly by Medicare.</t>
  </si>
  <si>
    <t>Medicare payment the provider receives for administering the vaccine (varies by different geographical regions according to Medicare Administrator Contractor or MAC). Practice should look up and enter the correct current reimbursement for vaccine adminsitration base on their particular geographic region.</t>
  </si>
  <si>
    <t xml:space="preserve">Average cost for a nurse to identify the patient, obtain and administer the vaccine, and document it in the electronic record.  This will vary somewhat depending upon each practice's nursing salary and benefits level. A shorthand calculation of the nursing cost estimates 5 minutes per immunization at the nurse’s hourly salary.   The figure to use would be 125% of the nurse’s hourly salary to include salary and benefits. 5 minutes is the actual mean time required to match an eligible patient to an eligible vaccine, draw up and administer the vaccine, document in an electronic medical record, and provide the patient with the vaccine information sheet and updated vaccine card.  </t>
  </si>
  <si>
    <t>3 cc syringe/22 gauge needle</t>
  </si>
  <si>
    <t>23 gauge needle box - 100 count</t>
  </si>
  <si>
    <t>State Immunization Information System (IIS) registry cost</t>
  </si>
  <si>
    <r>
      <t xml:space="preserve">Purpose of the Quick Estimate ROI: </t>
    </r>
    <r>
      <rPr>
        <sz val="11"/>
        <color theme="1"/>
        <rFont val="Calibri"/>
        <family val="2"/>
        <scheme val="minor"/>
      </rPr>
      <t xml:space="preserve">To provide you with a general idea of ROI for adult vaccinations. It does not contain all factors mentioned in the detailed version on the next page. </t>
    </r>
  </si>
  <si>
    <t>The ROI may be slightly inflated when compared to the detailed version.</t>
  </si>
  <si>
    <t>This ROI calculator is intended to assist your practice in determining the financial impact of administering immunizations in your practice. The calculator was built to examine ROI for Medicare fee-for-service beneficiaries receiving immunizations at your practice.</t>
  </si>
  <si>
    <t>Pneumovax 23 (90732)*</t>
  </si>
  <si>
    <t>Note*</t>
  </si>
  <si>
    <t>Other states</t>
  </si>
  <si>
    <t>https://www.cms.gov/Medicare/Medicare-Contracting/Medicare-Administrative-Contractors/Downloads/MACs-by-State-October-2017.pdf</t>
  </si>
  <si>
    <t>Values mentioned in the example are based on research done by Dr. Soppet's team in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</si>
</sst>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00"/>
    <numFmt numFmtId="165" formatCode="0.0%"/>
  </numFmts>
  <fonts count="32" x14ac:knownFonts="1">
    <font>
      <sz val="11"/>
      <color theme="1"/>
      <name val="Calibri"/>
      <family val="2"/>
      <scheme val="minor"/>
    </font>
    <font>
      <sz val="11"/>
      <color rgb="FFFF0000"/>
      <name val="Calibri"/>
      <family val="2"/>
      <scheme val="minor"/>
    </font>
    <font>
      <b/>
      <sz val="11"/>
      <color theme="1"/>
      <name val="Calibri"/>
      <family val="2"/>
      <scheme val="minor"/>
    </font>
    <font>
      <b/>
      <i/>
      <sz val="11"/>
      <color theme="1"/>
      <name val="Calibri"/>
      <family val="2"/>
      <scheme val="minor"/>
    </font>
    <font>
      <sz val="11"/>
      <name val="Calibri"/>
      <family val="2"/>
      <scheme val="minor"/>
    </font>
    <font>
      <sz val="11"/>
      <color theme="1"/>
      <name val="Calibri"/>
      <family val="2"/>
      <scheme val="minor"/>
    </font>
    <font>
      <b/>
      <sz val="20"/>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sz val="8"/>
      <color rgb="FFFFFFFF"/>
      <name val="Arial"/>
      <family val="2"/>
    </font>
    <font>
      <b/>
      <sz val="11"/>
      <color rgb="FFFF0000"/>
      <name val="Calibri"/>
      <family val="2"/>
      <scheme val="minor"/>
    </font>
    <font>
      <sz val="11"/>
      <color rgb="FFC00000"/>
      <name val="Calibri"/>
      <family val="2"/>
      <scheme val="minor"/>
    </font>
    <font>
      <b/>
      <sz val="14"/>
      <color theme="1"/>
      <name val="Calibri"/>
      <family val="2"/>
      <scheme val="minor"/>
    </font>
    <font>
      <sz val="11"/>
      <color rgb="FF00B050"/>
      <name val="Calibri"/>
      <family val="2"/>
      <scheme val="minor"/>
    </font>
    <font>
      <u/>
      <sz val="11"/>
      <name val="Calibri"/>
      <family val="2"/>
      <scheme val="minor"/>
    </font>
    <font>
      <b/>
      <u/>
      <sz val="11"/>
      <name val="Calibri"/>
      <family val="2"/>
      <scheme val="minor"/>
    </font>
    <font>
      <sz val="11"/>
      <color rgb="FF000000"/>
      <name val="Calibri"/>
      <family val="2"/>
      <scheme val="minor"/>
    </font>
    <font>
      <b/>
      <sz val="9"/>
      <color indexed="81"/>
      <name val="Calibri"/>
      <family val="2"/>
    </font>
    <font>
      <sz val="9"/>
      <name val="Calibri"/>
      <family val="2"/>
      <scheme val="minor"/>
    </font>
    <font>
      <b/>
      <sz val="12"/>
      <name val="Calibri"/>
      <family val="2"/>
      <scheme val="minor"/>
    </font>
    <font>
      <sz val="12"/>
      <name val="Calibri"/>
      <family val="2"/>
      <scheme val="minor"/>
    </font>
    <font>
      <sz val="8"/>
      <color theme="0" tint="-0.499984740745262"/>
      <name val="Calibri"/>
      <family val="2"/>
      <scheme val="minor"/>
    </font>
    <font>
      <b/>
      <sz val="11"/>
      <color theme="3"/>
      <name val="Calibri"/>
      <family val="2"/>
      <scheme val="minor"/>
    </font>
    <font>
      <b/>
      <sz val="14"/>
      <color theme="3"/>
      <name val="Calibri"/>
      <family val="2"/>
      <scheme val="minor"/>
    </font>
    <font>
      <b/>
      <sz val="12"/>
      <color theme="9" tint="-0.249977111117893"/>
      <name val="Calibri"/>
      <family val="2"/>
      <scheme val="minor"/>
    </font>
    <font>
      <b/>
      <sz val="11"/>
      <name val="Calibri"/>
      <family val="2"/>
      <scheme val="minor"/>
    </font>
    <font>
      <sz val="13"/>
      <color theme="1"/>
      <name val="Calibri"/>
      <family val="2"/>
      <scheme val="minor"/>
    </font>
    <font>
      <sz val="13"/>
      <color rgb="FFFF0000"/>
      <name val="Calibri"/>
      <family val="2"/>
      <scheme val="minor"/>
    </font>
    <font>
      <b/>
      <sz val="16"/>
      <color theme="3"/>
      <name val="Calibri"/>
      <family val="2"/>
      <scheme val="minor"/>
    </font>
    <font>
      <sz val="8"/>
      <color indexed="81"/>
      <name val="Tahoma"/>
      <charset val="1"/>
    </font>
    <font>
      <b/>
      <sz val="8"/>
      <color indexed="81"/>
      <name val="Tahoma"/>
      <charset val="1"/>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top/>
      <bottom style="thin">
        <color auto="1"/>
      </bottom>
      <diagonal/>
    </border>
  </borders>
  <cellStyleXfs count="3">
    <xf numFmtId="0" fontId="0" fillId="0" borderId="0"/>
    <xf numFmtId="44" fontId="5" fillId="0" borderId="0" applyFont="0" applyFill="0" applyBorder="0" applyAlignment="0" applyProtection="0"/>
    <xf numFmtId="0" fontId="9" fillId="0" borderId="0" applyNumberFormat="0" applyFill="0" applyBorder="0" applyAlignment="0" applyProtection="0"/>
  </cellStyleXfs>
  <cellXfs count="146">
    <xf numFmtId="0" fontId="0" fillId="0" borderId="0" xfId="0"/>
    <xf numFmtId="0" fontId="4" fillId="0" borderId="0" xfId="0" applyFont="1" applyAlignment="1" applyProtection="1">
      <alignment horizontal="left" vertical="center" wrapText="1"/>
      <protection locked="0"/>
    </xf>
    <xf numFmtId="0" fontId="8" fillId="0" borderId="0" xfId="0" applyFont="1" applyProtection="1">
      <protection locked="0"/>
    </xf>
    <xf numFmtId="0" fontId="20" fillId="0" borderId="0" xfId="0" applyFont="1" applyAlignment="1" applyProtection="1">
      <alignment wrapText="1"/>
      <protection locked="0"/>
    </xf>
    <xf numFmtId="0" fontId="21" fillId="0" borderId="0" xfId="0" applyFont="1" applyAlignment="1" applyProtection="1">
      <alignment wrapText="1"/>
      <protection locked="0"/>
    </xf>
    <xf numFmtId="0" fontId="4" fillId="0" borderId="0" xfId="0" applyFont="1" applyAlignment="1" applyProtection="1">
      <alignment wrapText="1"/>
      <protection locked="0"/>
    </xf>
    <xf numFmtId="0" fontId="0" fillId="0" borderId="0" xfId="0" applyProtection="1">
      <protection locked="0"/>
    </xf>
    <xf numFmtId="0" fontId="0" fillId="0" borderId="0" xfId="0" applyAlignment="1" applyProtection="1">
      <alignment wrapText="1"/>
      <protection locked="0"/>
    </xf>
    <xf numFmtId="0" fontId="6" fillId="0" borderId="0" xfId="0" applyFont="1" applyAlignment="1" applyProtection="1">
      <alignment wrapText="1"/>
    </xf>
    <xf numFmtId="0" fontId="6" fillId="0" borderId="0" xfId="0" applyFont="1" applyProtection="1"/>
    <xf numFmtId="0" fontId="19" fillId="0" borderId="0" xfId="0" applyFont="1" applyAlignment="1" applyProtection="1">
      <alignment horizontal="left" vertical="center" wrapText="1" readingOrder="1"/>
    </xf>
    <xf numFmtId="0" fontId="0" fillId="0" borderId="0" xfId="0" applyProtection="1"/>
    <xf numFmtId="0" fontId="1" fillId="0" borderId="0" xfId="0" applyFont="1" applyAlignment="1" applyProtection="1">
      <alignment wrapText="1"/>
    </xf>
    <xf numFmtId="0" fontId="22" fillId="0" borderId="0" xfId="0" applyFont="1" applyAlignment="1" applyProtection="1">
      <alignment horizontal="left" vertical="center" wrapText="1" readingOrder="1"/>
    </xf>
    <xf numFmtId="0" fontId="24" fillId="0" borderId="0" xfId="0" applyFont="1" applyProtection="1">
      <protection locked="0"/>
    </xf>
    <xf numFmtId="0" fontId="11" fillId="0" borderId="0" xfId="0" applyFont="1" applyProtection="1">
      <protection locked="0"/>
    </xf>
    <xf numFmtId="0" fontId="2" fillId="0" borderId="0" xfId="0" applyFont="1" applyAlignment="1" applyProtection="1">
      <alignment wrapText="1"/>
      <protection locked="0"/>
    </xf>
    <xf numFmtId="0" fontId="25" fillId="0" borderId="0" xfId="0" applyFont="1" applyProtection="1">
      <protection locked="0"/>
    </xf>
    <xf numFmtId="0" fontId="0" fillId="0" borderId="0" xfId="0" applyAlignment="1" applyProtection="1">
      <protection locked="0"/>
    </xf>
    <xf numFmtId="0" fontId="2" fillId="0" borderId="0" xfId="0" applyFont="1" applyAlignment="1" applyProtection="1">
      <protection locked="0"/>
    </xf>
    <xf numFmtId="0" fontId="0" fillId="0" borderId="0" xfId="0" applyAlignment="1" applyProtection="1">
      <alignment vertical="top"/>
      <protection locked="0"/>
    </xf>
    <xf numFmtId="0" fontId="2" fillId="0" borderId="0" xfId="0" applyFont="1" applyProtection="1">
      <protection locked="0"/>
    </xf>
    <xf numFmtId="0" fontId="0" fillId="4" borderId="1" xfId="0" applyFont="1" applyFill="1" applyBorder="1" applyProtection="1">
      <protection locked="0"/>
    </xf>
    <xf numFmtId="0" fontId="0" fillId="3" borderId="1" xfId="0" applyNumberFormat="1" applyFill="1" applyBorder="1" applyProtection="1">
      <protection locked="0"/>
    </xf>
    <xf numFmtId="0" fontId="0" fillId="0" borderId="1" xfId="0" applyBorder="1" applyProtection="1">
      <protection locked="0"/>
    </xf>
    <xf numFmtId="8" fontId="0" fillId="3" borderId="1" xfId="0" applyNumberFormat="1" applyFill="1" applyBorder="1" applyProtection="1">
      <protection locked="0"/>
    </xf>
    <xf numFmtId="164" fontId="0" fillId="0" borderId="1" xfId="0" applyNumberFormat="1" applyBorder="1" applyProtection="1">
      <protection locked="0"/>
    </xf>
    <xf numFmtId="0" fontId="15" fillId="4" borderId="1" xfId="2" applyFont="1" applyFill="1" applyBorder="1" applyProtection="1">
      <protection locked="0"/>
    </xf>
    <xf numFmtId="0" fontId="0" fillId="4" borderId="1" xfId="0" applyFill="1" applyBorder="1" applyProtection="1">
      <protection locked="0"/>
    </xf>
    <xf numFmtId="0" fontId="0" fillId="4" borderId="1" xfId="0" applyFill="1" applyBorder="1" applyAlignment="1" applyProtection="1">
      <alignment wrapText="1"/>
      <protection locked="0"/>
    </xf>
    <xf numFmtId="8" fontId="0" fillId="2" borderId="1" xfId="0" applyNumberFormat="1" applyFill="1" applyBorder="1" applyProtection="1">
      <protection locked="0"/>
    </xf>
    <xf numFmtId="0" fontId="15" fillId="4" borderId="1" xfId="2" applyFont="1" applyFill="1" applyBorder="1" applyAlignment="1" applyProtection="1">
      <alignment vertical="top"/>
      <protection locked="0"/>
    </xf>
    <xf numFmtId="8" fontId="0" fillId="3" borderId="1" xfId="0" applyNumberFormat="1" applyFill="1" applyBorder="1" applyAlignment="1" applyProtection="1">
      <alignment vertical="top"/>
      <protection locked="0"/>
    </xf>
    <xf numFmtId="0" fontId="0" fillId="0" borderId="1" xfId="0" applyBorder="1" applyAlignment="1" applyProtection="1">
      <alignment vertical="top" wrapText="1"/>
      <protection locked="0"/>
    </xf>
    <xf numFmtId="0" fontId="15" fillId="4" borderId="1" xfId="2" applyFont="1" applyFill="1" applyBorder="1" applyAlignment="1" applyProtection="1">
      <alignment vertical="top" wrapText="1"/>
      <protection locked="0"/>
    </xf>
    <xf numFmtId="0" fontId="0" fillId="4" borderId="0" xfId="0" applyFill="1" applyBorder="1" applyProtection="1">
      <protection locked="0"/>
    </xf>
    <xf numFmtId="0" fontId="7" fillId="5" borderId="2" xfId="0" applyFont="1" applyFill="1" applyBorder="1" applyProtection="1">
      <protection locked="0"/>
    </xf>
    <xf numFmtId="10" fontId="12" fillId="0" borderId="1" xfId="0" applyNumberFormat="1" applyFont="1" applyBorder="1" applyProtection="1">
      <protection locked="0"/>
    </xf>
    <xf numFmtId="0" fontId="0" fillId="2" borderId="0" xfId="0" applyFill="1" applyProtection="1">
      <protection locked="0"/>
    </xf>
    <xf numFmtId="0" fontId="13" fillId="0" borderId="0" xfId="0" applyFont="1" applyFill="1" applyBorder="1" applyProtection="1">
      <protection locked="0"/>
    </xf>
    <xf numFmtId="0" fontId="0" fillId="0" borderId="0" xfId="0" applyNumberFormat="1" applyFill="1" applyBorder="1" applyProtection="1">
      <protection locked="0"/>
    </xf>
    <xf numFmtId="0" fontId="0" fillId="0" borderId="0" xfId="0" applyFill="1" applyBorder="1" applyProtection="1">
      <protection locked="0"/>
    </xf>
    <xf numFmtId="10" fontId="0" fillId="0" borderId="0" xfId="0" applyNumberFormat="1" applyFill="1" applyBorder="1" applyProtection="1">
      <protection locked="0"/>
    </xf>
    <xf numFmtId="0" fontId="1" fillId="0" borderId="0" xfId="0" applyFont="1" applyProtection="1">
      <protection locked="0"/>
    </xf>
    <xf numFmtId="0" fontId="14" fillId="0" borderId="0" xfId="0" applyFont="1" applyProtection="1">
      <protection locked="0"/>
    </xf>
    <xf numFmtId="8" fontId="0" fillId="0" borderId="0" xfId="0" applyNumberFormat="1" applyProtection="1">
      <protection locked="0"/>
    </xf>
    <xf numFmtId="0" fontId="0" fillId="2" borderId="0" xfId="0" applyFill="1" applyBorder="1" applyProtection="1">
      <protection locked="0"/>
    </xf>
    <xf numFmtId="0" fontId="0" fillId="2" borderId="1" xfId="0" applyFill="1" applyBorder="1" applyAlignment="1" applyProtection="1">
      <alignment wrapText="1"/>
      <protection locked="0"/>
    </xf>
    <xf numFmtId="0" fontId="0" fillId="0" borderId="0" xfId="0" applyBorder="1" applyProtection="1">
      <protection locked="0"/>
    </xf>
    <xf numFmtId="0" fontId="2" fillId="0" borderId="0" xfId="0" applyFont="1" applyProtection="1"/>
    <xf numFmtId="0" fontId="0" fillId="0" borderId="1" xfId="0" applyFont="1" applyBorder="1" applyProtection="1"/>
    <xf numFmtId="0" fontId="0" fillId="0" borderId="1" xfId="0" applyBorder="1" applyProtection="1"/>
    <xf numFmtId="164" fontId="0" fillId="0" borderId="1" xfId="0" applyNumberFormat="1" applyBorder="1" applyProtection="1"/>
    <xf numFmtId="0" fontId="0" fillId="0" borderId="1" xfId="0" applyBorder="1" applyAlignment="1" applyProtection="1">
      <alignment wrapText="1"/>
    </xf>
    <xf numFmtId="8" fontId="0" fillId="2" borderId="1" xfId="0" applyNumberFormat="1" applyFill="1" applyBorder="1" applyProtection="1"/>
    <xf numFmtId="0" fontId="0" fillId="0" borderId="1" xfId="0" applyBorder="1" applyAlignment="1" applyProtection="1">
      <alignment vertical="top" wrapText="1"/>
    </xf>
    <xf numFmtId="164" fontId="0" fillId="0" borderId="1" xfId="0" applyNumberFormat="1" applyBorder="1" applyAlignment="1" applyProtection="1">
      <alignment vertical="top"/>
    </xf>
    <xf numFmtId="164" fontId="0" fillId="0" borderId="0" xfId="0" applyNumberFormat="1" applyBorder="1" applyProtection="1"/>
    <xf numFmtId="0" fontId="7" fillId="2" borderId="1" xfId="0" applyFont="1" applyFill="1" applyBorder="1" applyProtection="1"/>
    <xf numFmtId="10" fontId="12" fillId="0" borderId="1" xfId="0" applyNumberFormat="1" applyFont="1" applyBorder="1" applyProtection="1"/>
    <xf numFmtId="0" fontId="2" fillId="2" borderId="1" xfId="0" applyFont="1" applyFill="1" applyBorder="1" applyProtection="1">
      <protection locked="0"/>
    </xf>
    <xf numFmtId="0" fontId="0" fillId="3" borderId="1" xfId="0" applyFill="1" applyBorder="1" applyProtection="1">
      <protection locked="0"/>
    </xf>
    <xf numFmtId="0" fontId="1" fillId="0" borderId="0" xfId="0" applyFont="1" applyBorder="1" applyAlignment="1" applyProtection="1">
      <alignment vertical="top"/>
      <protection locked="0"/>
    </xf>
    <xf numFmtId="164" fontId="0" fillId="3" borderId="1" xfId="0" applyNumberFormat="1" applyFont="1" applyFill="1" applyBorder="1" applyAlignment="1" applyProtection="1">
      <alignment vertical="top"/>
      <protection locked="0"/>
    </xf>
    <xf numFmtId="0" fontId="1" fillId="0" borderId="0" xfId="0" applyFont="1" applyAlignment="1" applyProtection="1">
      <alignment vertical="top"/>
      <protection locked="0"/>
    </xf>
    <xf numFmtId="164" fontId="0" fillId="3" borderId="1" xfId="0" applyNumberFormat="1" applyFill="1" applyBorder="1" applyProtection="1">
      <protection locked="0"/>
    </xf>
    <xf numFmtId="0" fontId="0" fillId="0" borderId="0" xfId="0" applyBorder="1" applyAlignment="1" applyProtection="1">
      <alignment horizontal="left"/>
      <protection locked="0"/>
    </xf>
    <xf numFmtId="10" fontId="0" fillId="0" borderId="1" xfId="0" applyNumberFormat="1" applyBorder="1" applyProtection="1">
      <protection locked="0"/>
    </xf>
    <xf numFmtId="0" fontId="1" fillId="0" borderId="1" xfId="0" applyFont="1" applyFill="1" applyBorder="1" applyAlignment="1" applyProtection="1">
      <alignment vertical="top" wrapText="1"/>
      <protection locked="0"/>
    </xf>
    <xf numFmtId="0" fontId="0" fillId="0" borderId="1" xfId="0" applyFill="1" applyBorder="1" applyProtection="1">
      <protection locked="0"/>
    </xf>
    <xf numFmtId="0" fontId="0" fillId="0" borderId="0" xfId="0" applyFill="1" applyProtection="1">
      <protection locked="0"/>
    </xf>
    <xf numFmtId="164" fontId="0" fillId="3" borderId="1" xfId="1" applyNumberFormat="1" applyFont="1" applyFill="1" applyBorder="1" applyProtection="1">
      <protection locked="0"/>
    </xf>
    <xf numFmtId="164" fontId="0" fillId="2" borderId="1" xfId="0" applyNumberFormat="1" applyFill="1" applyBorder="1" applyProtection="1">
      <protection locked="0"/>
    </xf>
    <xf numFmtId="8" fontId="0" fillId="0" borderId="1" xfId="0" applyNumberFormat="1" applyBorder="1" applyProtection="1">
      <protection locked="0"/>
    </xf>
    <xf numFmtId="0" fontId="0" fillId="0" borderId="7" xfId="0" applyBorder="1" applyProtection="1">
      <protection locked="0"/>
    </xf>
    <xf numFmtId="0" fontId="2" fillId="0" borderId="0" xfId="0" applyFont="1" applyBorder="1" applyProtection="1">
      <protection locked="0"/>
    </xf>
    <xf numFmtId="0" fontId="23" fillId="0" borderId="0" xfId="0" applyFont="1" applyBorder="1" applyProtection="1">
      <protection locked="0"/>
    </xf>
    <xf numFmtId="0" fontId="23" fillId="0" borderId="0" xfId="0" applyFont="1" applyProtection="1">
      <protection locked="0"/>
    </xf>
    <xf numFmtId="0" fontId="1" fillId="0" borderId="0" xfId="0" applyFont="1" applyBorder="1" applyProtection="1">
      <protection locked="0"/>
    </xf>
    <xf numFmtId="0" fontId="17" fillId="0" borderId="0" xfId="0" applyFont="1" applyAlignment="1" applyProtection="1">
      <alignment vertical="center"/>
      <protection locked="0"/>
    </xf>
    <xf numFmtId="0" fontId="0" fillId="0" borderId="0" xfId="0" applyBorder="1" applyProtection="1"/>
    <xf numFmtId="0" fontId="24" fillId="0" borderId="0" xfId="0" applyFont="1" applyProtection="1"/>
    <xf numFmtId="0" fontId="3" fillId="0" borderId="1" xfId="0" applyFont="1" applyBorder="1" applyProtection="1"/>
    <xf numFmtId="0" fontId="2" fillId="2" borderId="1" xfId="0" applyFont="1" applyFill="1" applyBorder="1" applyProtection="1"/>
    <xf numFmtId="164" fontId="0" fillId="0" borderId="1" xfId="0" applyNumberFormat="1" applyFont="1" applyBorder="1" applyAlignment="1" applyProtection="1">
      <alignment vertical="top"/>
    </xf>
    <xf numFmtId="9" fontId="0" fillId="0" borderId="1" xfId="0" applyNumberFormat="1" applyBorder="1" applyProtection="1"/>
    <xf numFmtId="0" fontId="0" fillId="0" borderId="1" xfId="0" applyFill="1" applyBorder="1" applyProtection="1"/>
    <xf numFmtId="164" fontId="0" fillId="2" borderId="1" xfId="0" applyNumberFormat="1" applyFill="1" applyBorder="1" applyProtection="1"/>
    <xf numFmtId="8" fontId="0" fillId="0" borderId="1" xfId="0" applyNumberFormat="1" applyBorder="1" applyProtection="1"/>
    <xf numFmtId="0" fontId="2" fillId="0" borderId="1" xfId="0" applyFont="1" applyBorder="1" applyProtection="1">
      <protection locked="0"/>
    </xf>
    <xf numFmtId="0" fontId="2"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8" fontId="0" fillId="0" borderId="1" xfId="0" applyNumberFormat="1" applyBorder="1" applyAlignment="1" applyProtection="1">
      <alignment horizontal="center"/>
      <protection locked="0"/>
    </xf>
    <xf numFmtId="0" fontId="9" fillId="0" borderId="0" xfId="2" applyAlignment="1" applyProtection="1">
      <alignment wrapText="1"/>
      <protection locked="0"/>
    </xf>
    <xf numFmtId="0" fontId="9" fillId="0" borderId="0" xfId="2" applyProtection="1">
      <protection locked="0"/>
    </xf>
    <xf numFmtId="0" fontId="2" fillId="0" borderId="0" xfId="0" applyFont="1" applyAlignment="1" applyProtection="1">
      <alignment horizontal="left" vertical="top" wrapText="1"/>
      <protection locked="0"/>
    </xf>
    <xf numFmtId="0" fontId="16" fillId="0" borderId="1" xfId="2" applyFont="1" applyBorder="1" applyAlignment="1" applyProtection="1">
      <alignment wrapText="1"/>
      <protection locked="0"/>
    </xf>
    <xf numFmtId="0" fontId="8" fillId="0" borderId="0" xfId="0" applyFont="1" applyAlignment="1" applyProtection="1">
      <alignment vertical="top" wrapText="1"/>
      <protection locked="0"/>
    </xf>
    <xf numFmtId="0" fontId="0" fillId="0" borderId="1" xfId="0" applyBorder="1" applyAlignment="1" applyProtection="1">
      <alignment vertical="top"/>
      <protection locked="0"/>
    </xf>
    <xf numFmtId="0" fontId="9" fillId="0" borderId="1" xfId="2" applyBorder="1" applyAlignment="1" applyProtection="1">
      <protection locked="0"/>
    </xf>
    <xf numFmtId="0" fontId="9" fillId="0" borderId="1" xfId="2" applyBorder="1" applyProtection="1">
      <protection locked="0"/>
    </xf>
    <xf numFmtId="0" fontId="9" fillId="0" borderId="0" xfId="2" applyBorder="1" applyProtection="1">
      <protection locked="0"/>
    </xf>
    <xf numFmtId="0" fontId="2" fillId="0" borderId="3"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 fillId="0" borderId="0" xfId="0" applyFont="1" applyFill="1" applyBorder="1" applyAlignment="1" applyProtection="1">
      <alignment vertical="top" wrapText="1"/>
      <protection locked="0"/>
    </xf>
    <xf numFmtId="0" fontId="9" fillId="0" borderId="0" xfId="2" applyAlignment="1" applyProtection="1">
      <alignment vertical="top" wrapText="1"/>
      <protection locked="0"/>
    </xf>
    <xf numFmtId="0" fontId="0" fillId="0" borderId="0" xfId="0" applyAlignment="1" applyProtection="1">
      <alignment vertical="top" wrapText="1"/>
      <protection locked="0"/>
    </xf>
    <xf numFmtId="0" fontId="9" fillId="0" borderId="0" xfId="2"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vertical="top"/>
      <protection locked="0"/>
    </xf>
    <xf numFmtId="0" fontId="2" fillId="0" borderId="0" xfId="0" applyFont="1" applyBorder="1" applyAlignment="1" applyProtection="1">
      <alignment vertical="top"/>
      <protection locked="0"/>
    </xf>
    <xf numFmtId="0" fontId="10" fillId="0" borderId="0" xfId="0" applyFont="1" applyProtection="1">
      <protection locked="0"/>
    </xf>
    <xf numFmtId="0" fontId="0" fillId="0" borderId="0" xfId="0" applyAlignment="1" applyProtection="1">
      <alignment vertical="center" wrapText="1"/>
      <protection locked="0"/>
    </xf>
    <xf numFmtId="0" fontId="0" fillId="0" borderId="1" xfId="0" applyBorder="1" applyAlignment="1">
      <alignment wrapText="1"/>
    </xf>
    <xf numFmtId="0" fontId="2" fillId="4" borderId="1" xfId="0" applyFont="1" applyFill="1" applyBorder="1" applyProtection="1">
      <protection locked="0"/>
    </xf>
    <xf numFmtId="0" fontId="4" fillId="6" borderId="1" xfId="0" applyFont="1" applyFill="1" applyBorder="1" applyAlignment="1" applyProtection="1">
      <alignment vertical="top" wrapText="1"/>
      <protection locked="0"/>
    </xf>
    <xf numFmtId="0" fontId="4" fillId="6" borderId="1" xfId="0" applyFont="1" applyFill="1" applyBorder="1" applyAlignment="1" applyProtection="1">
      <alignment vertical="top" wrapText="1"/>
    </xf>
    <xf numFmtId="0" fontId="4" fillId="4" borderId="1" xfId="0" applyFont="1" applyFill="1" applyBorder="1" applyAlignment="1" applyProtection="1">
      <alignment vertical="top"/>
      <protection locked="0"/>
    </xf>
    <xf numFmtId="0" fontId="4" fillId="4" borderId="1" xfId="0" applyFont="1" applyFill="1" applyBorder="1" applyAlignment="1" applyProtection="1">
      <alignment vertical="top" wrapText="1"/>
      <protection locked="0"/>
    </xf>
    <xf numFmtId="0" fontId="26" fillId="7" borderId="1" xfId="0" applyFont="1" applyFill="1" applyBorder="1" applyProtection="1">
      <protection locked="0"/>
    </xf>
    <xf numFmtId="0" fontId="15" fillId="7" borderId="1" xfId="2" applyFont="1" applyFill="1" applyBorder="1" applyAlignment="1" applyProtection="1">
      <alignment vertical="top" wrapText="1"/>
      <protection locked="0"/>
    </xf>
    <xf numFmtId="0" fontId="4" fillId="7" borderId="1" xfId="0" applyFont="1" applyFill="1" applyBorder="1" applyAlignment="1" applyProtection="1">
      <alignment vertical="top" wrapText="1"/>
      <protection locked="0"/>
    </xf>
    <xf numFmtId="0" fontId="4" fillId="7" borderId="1" xfId="0" applyFont="1" applyFill="1" applyBorder="1" applyAlignment="1" applyProtection="1">
      <alignment vertical="top"/>
      <protection locked="0"/>
    </xf>
    <xf numFmtId="0" fontId="26" fillId="4" borderId="1" xfId="0" applyFont="1" applyFill="1" applyBorder="1" applyProtection="1"/>
    <xf numFmtId="0" fontId="4" fillId="4" borderId="1" xfId="0" applyFont="1" applyFill="1" applyBorder="1" applyAlignment="1" applyProtection="1">
      <alignment vertical="top"/>
    </xf>
    <xf numFmtId="0" fontId="4" fillId="4" borderId="1" xfId="0" applyFont="1" applyFill="1" applyBorder="1" applyAlignment="1" applyProtection="1">
      <alignment vertical="top" wrapText="1"/>
    </xf>
    <xf numFmtId="0" fontId="4" fillId="0" borderId="1" xfId="0" applyFont="1" applyFill="1" applyBorder="1" applyAlignment="1" applyProtection="1">
      <alignment vertical="top" wrapText="1"/>
    </xf>
    <xf numFmtId="0" fontId="26" fillId="7" borderId="1" xfId="0" applyFont="1" applyFill="1" applyBorder="1" applyProtection="1"/>
    <xf numFmtId="0" fontId="4" fillId="7" borderId="1" xfId="0" applyFont="1" applyFill="1" applyBorder="1" applyAlignment="1" applyProtection="1">
      <alignment vertical="top" wrapText="1"/>
    </xf>
    <xf numFmtId="0" fontId="4" fillId="7" borderId="1" xfId="0" applyFont="1" applyFill="1" applyBorder="1" applyAlignment="1" applyProtection="1">
      <alignment vertical="top"/>
    </xf>
    <xf numFmtId="0" fontId="27" fillId="6" borderId="1" xfId="0" applyFont="1" applyFill="1" applyBorder="1" applyAlignment="1" applyProtection="1">
      <alignment vertical="top" wrapText="1"/>
      <protection locked="0"/>
    </xf>
    <xf numFmtId="0" fontId="27" fillId="6" borderId="1" xfId="0" applyFont="1" applyFill="1" applyBorder="1" applyAlignment="1" applyProtection="1">
      <alignment vertical="top" wrapText="1"/>
    </xf>
    <xf numFmtId="0" fontId="27" fillId="0" borderId="0" xfId="0" applyFont="1" applyBorder="1" applyAlignment="1" applyProtection="1">
      <alignment vertical="top"/>
      <protection locked="0"/>
    </xf>
    <xf numFmtId="10" fontId="28" fillId="0" borderId="1" xfId="0" applyNumberFormat="1" applyFont="1" applyBorder="1" applyAlignment="1" applyProtection="1">
      <alignment vertical="top"/>
      <protection locked="0"/>
    </xf>
    <xf numFmtId="165" fontId="28" fillId="0" borderId="1" xfId="0" applyNumberFormat="1" applyFont="1" applyBorder="1" applyAlignment="1" applyProtection="1">
      <alignment vertical="top"/>
    </xf>
    <xf numFmtId="0" fontId="27" fillId="0" borderId="0" xfId="0" applyFont="1" applyAlignment="1" applyProtection="1">
      <alignment vertical="top"/>
      <protection locked="0"/>
    </xf>
    <xf numFmtId="0" fontId="4" fillId="0" borderId="0" xfId="0" applyFont="1" applyProtection="1">
      <protection locked="0"/>
    </xf>
    <xf numFmtId="0" fontId="4" fillId="0" borderId="0" xfId="0" applyFont="1" applyBorder="1" applyProtection="1">
      <protection locked="0"/>
    </xf>
    <xf numFmtId="0" fontId="4" fillId="2" borderId="0" xfId="0" applyFont="1" applyFill="1" applyBorder="1" applyAlignment="1" applyProtection="1">
      <alignment vertical="top" wrapText="1"/>
      <protection locked="0"/>
    </xf>
    <xf numFmtId="0" fontId="15" fillId="7" borderId="1" xfId="0" applyFont="1" applyFill="1" applyBorder="1" applyAlignment="1" applyProtection="1">
      <alignment vertical="top" wrapText="1"/>
      <protection locked="0"/>
    </xf>
    <xf numFmtId="0" fontId="26" fillId="0" borderId="0" xfId="0" applyFont="1" applyAlignment="1" applyProtection="1">
      <alignment vertical="top"/>
      <protection locked="0"/>
    </xf>
    <xf numFmtId="0" fontId="19" fillId="0" borderId="0" xfId="0" applyFont="1" applyAlignment="1" applyProtection="1">
      <alignment vertical="top" wrapText="1"/>
      <protection locked="0"/>
    </xf>
    <xf numFmtId="0" fontId="29" fillId="0" borderId="0" xfId="0" applyFont="1" applyAlignment="1" applyProtection="1">
      <alignment wrapText="1"/>
    </xf>
    <xf numFmtId="0" fontId="15" fillId="4" borderId="1" xfId="2" applyFont="1" applyFill="1" applyBorder="1" applyAlignment="1" applyProtection="1">
      <alignment wrapText="1"/>
      <protection locked="0"/>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8" Type="http://schemas.openxmlformats.org/officeDocument/2006/relationships/image" Target="../media/image10.gif"/><Relationship Id="rId3" Type="http://schemas.openxmlformats.org/officeDocument/2006/relationships/image" Target="../media/image5.gif"/><Relationship Id="rId7" Type="http://schemas.openxmlformats.org/officeDocument/2006/relationships/image" Target="../media/image9.gif"/><Relationship Id="rId2" Type="http://schemas.openxmlformats.org/officeDocument/2006/relationships/image" Target="../media/image4.gif"/><Relationship Id="rId1" Type="http://schemas.openxmlformats.org/officeDocument/2006/relationships/image" Target="../media/image3.gif"/><Relationship Id="rId6" Type="http://schemas.openxmlformats.org/officeDocument/2006/relationships/image" Target="../media/image8.gif"/><Relationship Id="rId5" Type="http://schemas.openxmlformats.org/officeDocument/2006/relationships/image" Target="../media/image7.gif"/><Relationship Id="rId4" Type="http://schemas.openxmlformats.org/officeDocument/2006/relationships/image" Target="../media/image6.gif"/><Relationship Id="rId9"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2120</xdr:colOff>
      <xdr:row>0</xdr:row>
      <xdr:rowOff>1390650</xdr:rowOff>
    </xdr:to>
    <xdr:pic>
      <xdr:nvPicPr>
        <xdr:cNvPr id="2" name="Picture 1" descr="TMf QIN branding header">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498420" cy="1390650"/>
        </a:xfrm>
        <a:prstGeom prst="rect">
          <a:avLst/>
        </a:prstGeom>
      </xdr:spPr>
    </xdr:pic>
    <xdr:clientData/>
  </xdr:twoCellAnchor>
  <xdr:twoCellAnchor editAs="oneCell">
    <xdr:from>
      <xdr:col>0</xdr:col>
      <xdr:colOff>19050</xdr:colOff>
      <xdr:row>11</xdr:row>
      <xdr:rowOff>19050</xdr:rowOff>
    </xdr:from>
    <xdr:to>
      <xdr:col>0</xdr:col>
      <xdr:colOff>8475428</xdr:colOff>
      <xdr:row>12</xdr:row>
      <xdr:rowOff>133350</xdr:rowOff>
    </xdr:to>
    <xdr:pic>
      <xdr:nvPicPr>
        <xdr:cNvPr id="3" name="Picture 2" descr="TMF QIN branding footer">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 y="3848100"/>
          <a:ext cx="8456378" cy="838200"/>
        </a:xfrm>
        <a:prstGeom prst="rect">
          <a:avLst/>
        </a:prstGeom>
      </xdr:spPr>
    </xdr:pic>
    <xdr:clientData/>
  </xdr:twoCellAnchor>
  <xdr:twoCellAnchor>
    <xdr:from>
      <xdr:col>0</xdr:col>
      <xdr:colOff>3895725</xdr:colOff>
      <xdr:row>11</xdr:row>
      <xdr:rowOff>161925</xdr:rowOff>
    </xdr:from>
    <xdr:to>
      <xdr:col>0</xdr:col>
      <xdr:colOff>7362190</xdr:colOff>
      <xdr:row>11</xdr:row>
      <xdr:rowOff>387985</xdr:rowOff>
    </xdr:to>
    <xdr:sp macro="" textlink="">
      <xdr:nvSpPr>
        <xdr:cNvPr id="4" name="Text Box 18" descr="1-800-725-9216  •   www.TMFQIN.org  •   CCMnetwork@tmf.org">
          <a:extLst>
            <a:ext uri="{FF2B5EF4-FFF2-40B4-BE49-F238E27FC236}">
              <a16:creationId xmlns:a16="http://schemas.microsoft.com/office/drawing/2014/main" id="{00000000-0008-0000-0000-000004000000}"/>
            </a:ext>
          </a:extLst>
        </xdr:cNvPr>
        <xdr:cNvSpPr txBox="1"/>
      </xdr:nvSpPr>
      <xdr:spPr>
        <a:xfrm>
          <a:off x="3895725" y="3990975"/>
          <a:ext cx="3466465" cy="226060"/>
        </a:xfrm>
        <a:prstGeom prst="rect">
          <a:avLst/>
        </a:prstGeom>
        <a:noFill/>
        <a:ln w="6350">
          <a:noFill/>
        </a:ln>
        <a:effectLst/>
      </xdr:spPr>
      <xdr:txBody>
        <a:bodyPr rot="0" spcFirstLastPara="0" vert="horz" wrap="square" lIns="0" tIns="0" rIns="0" bIns="0" numCol="1" spcCol="0" rtlCol="0" fromWordArt="0" anchor="t" anchorCtr="0" forceAA="0" compatLnSpc="1">
          <a:prstTxWarp prst="textNoShape">
            <a:avLst/>
          </a:prstTxWarp>
          <a:noAutofit/>
        </a:bodyPr>
        <a:lstStyle/>
        <a:p>
          <a:pPr marL="0" marR="0" algn="ctr">
            <a:lnSpc>
              <a:spcPct val="115000"/>
            </a:lnSpc>
            <a:spcBef>
              <a:spcPts val="0"/>
            </a:spcBef>
            <a:spcAft>
              <a:spcPts val="0"/>
            </a:spcAft>
          </a:pPr>
          <a:r>
            <a:rPr lang="en-US" sz="1000">
              <a:effectLst/>
              <a:latin typeface="+mn-lt"/>
              <a:ea typeface="Calibri"/>
              <a:cs typeface="Times New Roman"/>
            </a:rPr>
            <a:t>1-833-626-1288  </a:t>
          </a:r>
          <a:r>
            <a:rPr lang="en-US" sz="1000">
              <a:effectLst/>
              <a:latin typeface="Calibri"/>
              <a:ea typeface="Calibri"/>
              <a:cs typeface="Times New Roman"/>
              <a:sym typeface="Symbol"/>
            </a:rPr>
            <a:t></a:t>
          </a:r>
          <a:r>
            <a:rPr lang="en-US" sz="1000">
              <a:effectLst/>
              <a:latin typeface="Calibri"/>
              <a:ea typeface="Calibri"/>
              <a:cs typeface="Times New Roman"/>
            </a:rPr>
            <a:t>   </a:t>
          </a:r>
          <a:r>
            <a:rPr lang="en-US" sz="1000" u="sng">
              <a:solidFill>
                <a:schemeClr val="tx2"/>
              </a:solidFill>
              <a:effectLst/>
              <a:latin typeface="Calibri"/>
              <a:ea typeface="Calibri"/>
              <a:cs typeface="Times New Roman"/>
            </a:rPr>
            <a:t>www.TMFQIN.org</a:t>
          </a:r>
          <a:r>
            <a:rPr lang="en-US" sz="1000">
              <a:effectLst/>
              <a:latin typeface="Calibri"/>
              <a:ea typeface="Calibri"/>
              <a:cs typeface="Times New Roman"/>
            </a:rPr>
            <a:t>  </a:t>
          </a:r>
          <a:r>
            <a:rPr lang="en-US" sz="1000">
              <a:effectLst/>
              <a:latin typeface="Calibri"/>
              <a:ea typeface="Calibri"/>
              <a:cs typeface="Times New Roman"/>
              <a:sym typeface="Symbol"/>
            </a:rPr>
            <a:t></a:t>
          </a:r>
          <a:r>
            <a:rPr lang="en-US" sz="1000">
              <a:effectLst/>
              <a:latin typeface="Calibri"/>
              <a:ea typeface="Calibri"/>
              <a:cs typeface="Times New Roman"/>
            </a:rPr>
            <a:t>   </a:t>
          </a:r>
          <a:r>
            <a:rPr lang="en-US" sz="1000" u="sng">
              <a:solidFill>
                <a:schemeClr val="tx2"/>
              </a:solidFill>
              <a:effectLst/>
              <a:latin typeface="Calibri"/>
              <a:ea typeface="Calibri"/>
              <a:cs typeface="Times New Roman"/>
            </a:rPr>
            <a:t>Immunizations@tmf.org</a:t>
          </a:r>
          <a:endParaRPr lang="en-US" sz="1000">
            <a:solidFill>
              <a:schemeClr val="tx2"/>
            </a:solidFill>
            <a:effectLst/>
            <a:latin typeface="Calibri"/>
            <a:ea typeface="Calibri"/>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201933</xdr:colOff>
      <xdr:row>0</xdr:row>
      <xdr:rowOff>1457324</xdr:rowOff>
    </xdr:to>
    <xdr:pic>
      <xdr:nvPicPr>
        <xdr:cNvPr id="2" name="Picture 1" descr="TMf QIN branding heade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905878" cy="14573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8</xdr:col>
      <xdr:colOff>35987</xdr:colOff>
      <xdr:row>0</xdr:row>
      <xdr:rowOff>1533525</xdr:rowOff>
    </xdr:to>
    <xdr:pic>
      <xdr:nvPicPr>
        <xdr:cNvPr id="3" name="Picture 2" descr="TMf QIN branding header">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
          <a:ext cx="9313337" cy="1524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42</xdr:row>
      <xdr:rowOff>0</xdr:rowOff>
    </xdr:from>
    <xdr:to>
      <xdr:col>0</xdr:col>
      <xdr:colOff>7620</xdr:colOff>
      <xdr:row>42</xdr:row>
      <xdr:rowOff>7620</xdr:rowOff>
    </xdr:to>
    <xdr:sp macro="" textlink="">
      <xdr:nvSpPr>
        <xdr:cNvPr id="3073" name="AutoShape 1" descr="https://d.adroll.com/cm/aol/out?advertisable=ZBAV2LDXFVDT7LDCSUZVDJ">
          <a:extLst>
            <a:ext uri="{FF2B5EF4-FFF2-40B4-BE49-F238E27FC236}">
              <a16:creationId xmlns:a16="http://schemas.microsoft.com/office/drawing/2014/main" id="{00000000-0008-0000-0300-0000010C0000}"/>
            </a:ext>
          </a:extLst>
        </xdr:cNvPr>
        <xdr:cNvSpPr>
          <a:spLocks noChangeAspect="1" noChangeArrowheads="1"/>
        </xdr:cNvSpPr>
      </xdr:nvSpPr>
      <xdr:spPr bwMode="auto">
        <a:xfrm>
          <a:off x="0" y="546354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15240</xdr:colOff>
      <xdr:row>42</xdr:row>
      <xdr:rowOff>0</xdr:rowOff>
    </xdr:from>
    <xdr:to>
      <xdr:col>0</xdr:col>
      <xdr:colOff>22860</xdr:colOff>
      <xdr:row>42</xdr:row>
      <xdr:rowOff>7620</xdr:rowOff>
    </xdr:to>
    <xdr:pic>
      <xdr:nvPicPr>
        <xdr:cNvPr id="3" name="Picture 2" descr="https://d.adroll.com/cm/index/out?advertisable=ZBAV2LDXFVDT7LDCSUZVDJ">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 y="54635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30480</xdr:colOff>
      <xdr:row>42</xdr:row>
      <xdr:rowOff>0</xdr:rowOff>
    </xdr:from>
    <xdr:to>
      <xdr:col>0</xdr:col>
      <xdr:colOff>38100</xdr:colOff>
      <xdr:row>42</xdr:row>
      <xdr:rowOff>7620</xdr:rowOff>
    </xdr:to>
    <xdr:pic>
      <xdr:nvPicPr>
        <xdr:cNvPr id="4" name="Picture 3" descr="https://d.adroll.com/cm/n/out?advertisable=ZBAV2LDXFVDT7LDCSUZVDJ">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 y="54635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45720</xdr:colOff>
      <xdr:row>42</xdr:row>
      <xdr:rowOff>0</xdr:rowOff>
    </xdr:from>
    <xdr:to>
      <xdr:col>0</xdr:col>
      <xdr:colOff>53340</xdr:colOff>
      <xdr:row>42</xdr:row>
      <xdr:rowOff>7620</xdr:rowOff>
    </xdr:to>
    <xdr:sp macro="" textlink="">
      <xdr:nvSpPr>
        <xdr:cNvPr id="3076" name="AutoShape 4" descr="https://d.adroll.com/cm/outbrain/out?advertisable=ZBAV2LDXFVDT7LDCSUZVDJ">
          <a:extLst>
            <a:ext uri="{FF2B5EF4-FFF2-40B4-BE49-F238E27FC236}">
              <a16:creationId xmlns:a16="http://schemas.microsoft.com/office/drawing/2014/main" id="{00000000-0008-0000-0300-0000040C0000}"/>
            </a:ext>
          </a:extLst>
        </xdr:cNvPr>
        <xdr:cNvSpPr>
          <a:spLocks noChangeAspect="1" noChangeArrowheads="1"/>
        </xdr:cNvSpPr>
      </xdr:nvSpPr>
      <xdr:spPr bwMode="auto">
        <a:xfrm>
          <a:off x="45720" y="546354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60960</xdr:colOff>
      <xdr:row>42</xdr:row>
      <xdr:rowOff>0</xdr:rowOff>
    </xdr:from>
    <xdr:to>
      <xdr:col>0</xdr:col>
      <xdr:colOff>68580</xdr:colOff>
      <xdr:row>42</xdr:row>
      <xdr:rowOff>7620</xdr:rowOff>
    </xdr:to>
    <xdr:sp macro="" textlink="">
      <xdr:nvSpPr>
        <xdr:cNvPr id="3077" name="AutoShape 5" descr="https://d.adroll.com/cm/pubmatic/out?advertisable=ZBAV2LDXFVDT7LDCSUZVDJ">
          <a:extLst>
            <a:ext uri="{FF2B5EF4-FFF2-40B4-BE49-F238E27FC236}">
              <a16:creationId xmlns:a16="http://schemas.microsoft.com/office/drawing/2014/main" id="{00000000-0008-0000-0300-0000050C0000}"/>
            </a:ext>
          </a:extLst>
        </xdr:cNvPr>
        <xdr:cNvSpPr>
          <a:spLocks noChangeAspect="1" noChangeArrowheads="1"/>
        </xdr:cNvSpPr>
      </xdr:nvSpPr>
      <xdr:spPr bwMode="auto">
        <a:xfrm>
          <a:off x="60960" y="546354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76200</xdr:colOff>
      <xdr:row>42</xdr:row>
      <xdr:rowOff>0</xdr:rowOff>
    </xdr:from>
    <xdr:to>
      <xdr:col>0</xdr:col>
      <xdr:colOff>83820</xdr:colOff>
      <xdr:row>42</xdr:row>
      <xdr:rowOff>7620</xdr:rowOff>
    </xdr:to>
    <xdr:sp macro="" textlink="">
      <xdr:nvSpPr>
        <xdr:cNvPr id="3078" name="AutoShape 6" descr="https://d.adroll.com/cm/taboola/out?advertisable=ZBAV2LDXFVDT7LDCSUZVDJ">
          <a:extLst>
            <a:ext uri="{FF2B5EF4-FFF2-40B4-BE49-F238E27FC236}">
              <a16:creationId xmlns:a16="http://schemas.microsoft.com/office/drawing/2014/main" id="{00000000-0008-0000-0300-0000060C0000}"/>
            </a:ext>
          </a:extLst>
        </xdr:cNvPr>
        <xdr:cNvSpPr>
          <a:spLocks noChangeAspect="1" noChangeArrowheads="1"/>
        </xdr:cNvSpPr>
      </xdr:nvSpPr>
      <xdr:spPr bwMode="auto">
        <a:xfrm>
          <a:off x="76200" y="546354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91440</xdr:colOff>
      <xdr:row>42</xdr:row>
      <xdr:rowOff>0</xdr:rowOff>
    </xdr:from>
    <xdr:to>
      <xdr:col>0</xdr:col>
      <xdr:colOff>99060</xdr:colOff>
      <xdr:row>42</xdr:row>
      <xdr:rowOff>7620</xdr:rowOff>
    </xdr:to>
    <xdr:pic>
      <xdr:nvPicPr>
        <xdr:cNvPr id="8" name="Picture 7" descr="https://d.adroll.com/cm/triplelift/out?advertisable=ZBAV2LDXFVDT7LDCSUZVDJ">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440" y="54635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43</xdr:row>
      <xdr:rowOff>0</xdr:rowOff>
    </xdr:from>
    <xdr:to>
      <xdr:col>0</xdr:col>
      <xdr:colOff>7620</xdr:colOff>
      <xdr:row>43</xdr:row>
      <xdr:rowOff>7620</xdr:rowOff>
    </xdr:to>
    <xdr:sp macro="" textlink="">
      <xdr:nvSpPr>
        <xdr:cNvPr id="3080" name="AutoShape 8" descr="https://d.adroll.com/cm/r/out?advertisable=ZBAV2LDXFVDT7LDCSUZVDJ">
          <a:extLst>
            <a:ext uri="{FF2B5EF4-FFF2-40B4-BE49-F238E27FC236}">
              <a16:creationId xmlns:a16="http://schemas.microsoft.com/office/drawing/2014/main" id="{00000000-0008-0000-0300-0000080C0000}"/>
            </a:ext>
          </a:extLst>
        </xdr:cNvPr>
        <xdr:cNvSpPr>
          <a:spLocks noChangeAspect="1" noChangeArrowheads="1"/>
        </xdr:cNvSpPr>
      </xdr:nvSpPr>
      <xdr:spPr bwMode="auto">
        <a:xfrm>
          <a:off x="0" y="564642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15240</xdr:colOff>
      <xdr:row>43</xdr:row>
      <xdr:rowOff>0</xdr:rowOff>
    </xdr:from>
    <xdr:to>
      <xdr:col>0</xdr:col>
      <xdr:colOff>22860</xdr:colOff>
      <xdr:row>43</xdr:row>
      <xdr:rowOff>7620</xdr:rowOff>
    </xdr:to>
    <xdr:pic>
      <xdr:nvPicPr>
        <xdr:cNvPr id="10" name="Picture 9" descr="https://d.adroll.com/cm/b/out?advertisable=ZBAV2LDXFVDT7LDCSUZVDJ">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240" y="56464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30480</xdr:colOff>
      <xdr:row>43</xdr:row>
      <xdr:rowOff>0</xdr:rowOff>
    </xdr:from>
    <xdr:to>
      <xdr:col>0</xdr:col>
      <xdr:colOff>38100</xdr:colOff>
      <xdr:row>43</xdr:row>
      <xdr:rowOff>7620</xdr:rowOff>
    </xdr:to>
    <xdr:pic>
      <xdr:nvPicPr>
        <xdr:cNvPr id="11" name="Picture 10" descr="https://d.adroll.com/cm/x/out?advertisable=ZBAV2LDXFVDT7LDCSUZVDJ">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0480" y="56464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45720</xdr:colOff>
      <xdr:row>43</xdr:row>
      <xdr:rowOff>0</xdr:rowOff>
    </xdr:from>
    <xdr:to>
      <xdr:col>0</xdr:col>
      <xdr:colOff>53340</xdr:colOff>
      <xdr:row>43</xdr:row>
      <xdr:rowOff>7620</xdr:rowOff>
    </xdr:to>
    <xdr:pic>
      <xdr:nvPicPr>
        <xdr:cNvPr id="12" name="Picture 11" descr="https://d.adroll.com/cm/l/out?advertisable=ZBAV2LDXFVDT7LDCSUZVDJ">
          <a:extLst>
            <a:ext uri="{FF2B5EF4-FFF2-40B4-BE49-F238E27FC236}">
              <a16:creationId xmlns:a16="http://schemas.microsoft.com/office/drawing/2014/main" id="{00000000-0008-0000-0300-00000C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5720" y="56464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60960</xdr:colOff>
      <xdr:row>43</xdr:row>
      <xdr:rowOff>0</xdr:rowOff>
    </xdr:from>
    <xdr:to>
      <xdr:col>0</xdr:col>
      <xdr:colOff>68580</xdr:colOff>
      <xdr:row>43</xdr:row>
      <xdr:rowOff>7620</xdr:rowOff>
    </xdr:to>
    <xdr:pic>
      <xdr:nvPicPr>
        <xdr:cNvPr id="13" name="Picture 12" descr="https://d.adroll.com/cm/o/out?advertisable=ZBAV2LDXFVDT7LDCSUZVDJ">
          <a:extLst>
            <a:ext uri="{FF2B5EF4-FFF2-40B4-BE49-F238E27FC236}">
              <a16:creationId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0960" y="56464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43</xdr:row>
      <xdr:rowOff>0</xdr:rowOff>
    </xdr:from>
    <xdr:to>
      <xdr:col>0</xdr:col>
      <xdr:colOff>83820</xdr:colOff>
      <xdr:row>43</xdr:row>
      <xdr:rowOff>7620</xdr:rowOff>
    </xdr:to>
    <xdr:pic>
      <xdr:nvPicPr>
        <xdr:cNvPr id="14" name="Picture 13" descr="https://d.adroll.com/cm/g/out?advertisable=ZBAV2LDXFVDT7LDCSUZVDJ&amp;google_nid=adroll5">
          <a:extLst>
            <a:ext uri="{FF2B5EF4-FFF2-40B4-BE49-F238E27FC236}">
              <a16:creationId xmlns:a16="http://schemas.microsoft.com/office/drawing/2014/main" id="{00000000-0008-0000-0300-00000E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6200" y="56464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4</xdr:col>
      <xdr:colOff>478370</xdr:colOff>
      <xdr:row>0</xdr:row>
      <xdr:rowOff>1390650</xdr:rowOff>
    </xdr:to>
    <xdr:pic>
      <xdr:nvPicPr>
        <xdr:cNvPr id="15" name="Picture 14" descr="TMf QIN branding header">
          <a:extLst>
            <a:ext uri="{FF2B5EF4-FFF2-40B4-BE49-F238E27FC236}">
              <a16:creationId xmlns:a16="http://schemas.microsoft.com/office/drawing/2014/main" id="{00000000-0008-0000-0300-00000F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0" y="0"/>
          <a:ext cx="8498420" cy="1390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aap.org/en-us/advocacy-and-policy/aap-health-initiatives/immunizations/Practice-Management/Pages/managing-costs.aspx" TargetMode="External"/><Relationship Id="rId7" Type="http://schemas.openxmlformats.org/officeDocument/2006/relationships/drawing" Target="../drawings/drawing2.xml"/><Relationship Id="rId2" Type="http://schemas.openxmlformats.org/officeDocument/2006/relationships/hyperlink" Target="https://www.cms.gov/Medicare/Medicare-Fee-for-Service-Part-B-Drugs/McrPartBDrugAvgSalesPrice/2018ASPFiles.html" TargetMode="External"/><Relationship Id="rId1" Type="http://schemas.openxmlformats.org/officeDocument/2006/relationships/hyperlink" Target="https://www.cms.gov/Medicare/Medicare-Fee-for-Service-Part-B-Drugs/McrPartBDrugAvgSalesPrice/2018ASPFiles.html" TargetMode="External"/><Relationship Id="rId6" Type="http://schemas.openxmlformats.org/officeDocument/2006/relationships/printerSettings" Target="../printerSettings/printerSettings2.bin"/><Relationship Id="rId5" Type="http://schemas.openxmlformats.org/officeDocument/2006/relationships/hyperlink" Target="https://www.acponline.org/system/files/documents/clinical_information/resources/adult_immunization/cvo-webinar-three.pptx" TargetMode="External"/><Relationship Id="rId4" Type="http://schemas.openxmlformats.org/officeDocument/2006/relationships/hyperlink" Target="https://www.aap.org/en-us/advocacy-and-policy/aap-health-initiatives/immunizations/Practice-Management/Pages/managing-costs.aspx"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aap.org/en-us/advocacy-and-policy/aap-health-initiatives/immunizations/Practice-Management/Pages/managing-costs.aspx" TargetMode="External"/><Relationship Id="rId1" Type="http://schemas.openxmlformats.org/officeDocument/2006/relationships/hyperlink" Target="https://www.cms.gov/Medicare/Medicare-Fee-for-Service-Part-B-Drugs/McrPartBDrugAvgSalesPrice/2018ASPFiles.html"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hyperlink" Target="https://www.cms.gov/apps/physician-fee-schedule/overview.aspx" TargetMode="External"/><Relationship Id="rId13" Type="http://schemas.openxmlformats.org/officeDocument/2006/relationships/hyperlink" Target="https://www.aap.org/en-us/advocacy-and-policy/aap-health-initiatives/immunizations/Practice-Management/Pages/managing-costs.aspx" TargetMode="External"/><Relationship Id="rId3" Type="http://schemas.openxmlformats.org/officeDocument/2006/relationships/hyperlink" Target="https://www.novitas-solutions.com/webcenter/portal/MedicareJH/pagebyid?contentId=00169906&amp;_afrLoop=512675045405878" TargetMode="External"/><Relationship Id="rId7" Type="http://schemas.openxmlformats.org/officeDocument/2006/relationships/hyperlink" Target="https://www.cms.gov/Outreach-and-Education/Medicare-Learning-Network-MLN/MLNProducts/downloads/qr_immun_bill.pdf" TargetMode="External"/><Relationship Id="rId12" Type="http://schemas.openxmlformats.org/officeDocument/2006/relationships/hyperlink" Target="https://medicare.fcso.com/SharedTools/faces/FeeSchedule_en.jspx?_afrLoop=512102868647573&amp;state=PR&amp;lob=Part+B&amp;_afrWindowMode=0&amp;_adf.ctrl-state=7cx3r2p2s_4" TargetMode="External"/><Relationship Id="rId2" Type="http://schemas.openxmlformats.org/officeDocument/2006/relationships/hyperlink" Target="https://www.wpsgha.com/wps/portal/mac/site/fees-and-reimbursements/guides-and-resources/2018-fee-schedule/!ut/p/z1/vVNNU8IwEP0rXHrMJDQllGNx0MpQP8YR21yckIQ2StPSpKD-eoPMeFHacZgxt2T37du32QcpTCHVbKdyZlWl2cbdM0qe7-KYxMMQLW79BKEouVziWbiYXkcEPnUkzMfBCNJu_BJSSLm2tS1gtq_NgFfaSm0HUucbZQoP2apWHHD3JhsPraU0gGkBGqnKVdsYWbqIh_JWie-IqdqGS-MhHw1D4CDA8EKKdiMPbDVXAmYjJLiP-RAQNpEgEIKDiSQBkJNxwATxVyvid6r7av-gDp04EerEY3SF-6ZzxHcQ9OJpR8qxgz4NmethfJLk3oncKbmHj7pqSrcxD38ccdzLQM5k6CmPzyw_7_sE5yG_SS6S3JVltgBKryuY_rawMP25sA6tXrZbGjmbHKzxZmH6Dz6py8cyxO9Kgdd1MsNBNt99TG8AzUITfQLOUwti/dz/d5/L2dBISEvZ0FBIS9nQSEh/" TargetMode="External"/><Relationship Id="rId1" Type="http://schemas.openxmlformats.org/officeDocument/2006/relationships/hyperlink" Target="http://mppg.net/" TargetMode="External"/><Relationship Id="rId6" Type="http://schemas.openxmlformats.org/officeDocument/2006/relationships/hyperlink" Target="https://www.cms.gov/Medicare/Medicare-Fee-for-Service-Part-B-Drugs/McrPartBDrugAvgSalesPrice/VaccinesPricing.html" TargetMode="External"/><Relationship Id="rId11" Type="http://schemas.openxmlformats.org/officeDocument/2006/relationships/hyperlink" Target="https://www.acponline.org/system/files/documents/running_practice/payment_coding/coding/billvaccines.pdf" TargetMode="External"/><Relationship Id="rId5" Type="http://schemas.openxmlformats.org/officeDocument/2006/relationships/hyperlink" Target="https://www.cms.gov/Outreach-and-Education/Medicare-Learning-Network-MLN/MLNMattersArticles/Downloads/MM10224.pdf" TargetMode="External"/><Relationship Id="rId15" Type="http://schemas.openxmlformats.org/officeDocument/2006/relationships/drawing" Target="../drawings/drawing4.xml"/><Relationship Id="rId10" Type="http://schemas.openxmlformats.org/officeDocument/2006/relationships/hyperlink" Target="https://www.cms.gov/Medicare/Medicare-Fee-for-Service-Part-B-Drugs/McrPartBDrugAvgSalesPrice/2018ASPFiles.html" TargetMode="External"/><Relationship Id="rId4" Type="http://schemas.openxmlformats.org/officeDocument/2006/relationships/hyperlink" Target="https://www.cms.gov/Outreach-and-Education/Medicare-Learning-Network-MLN/MLNProducts/Downloads/MedicarePreventiveServicesNationalEducationProducts.pdf" TargetMode="External"/><Relationship Id="rId9" Type="http://schemas.openxmlformats.org/officeDocument/2006/relationships/hyperlink" Target="https://www.cdc.gov/vaccines/programs/vfc/awardees/vaccine-management/price-list/index.html" TargetMode="External"/><Relationship Id="rId1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4"/>
  <sheetViews>
    <sheetView tabSelected="1" topLeftCell="A2" zoomScale="120" zoomScaleNormal="120" workbookViewId="0">
      <selection activeCell="A10" sqref="A10"/>
    </sheetView>
  </sheetViews>
  <sheetFormatPr defaultColWidth="8.6640625" defaultRowHeight="14.4" x14ac:dyDescent="0.3"/>
  <cols>
    <col min="1" max="1" width="127.44140625" style="7" customWidth="1"/>
    <col min="2" max="2" width="170.6640625" style="6" customWidth="1"/>
    <col min="3" max="16384" width="8.6640625" style="6"/>
  </cols>
  <sheetData>
    <row r="1" spans="1:1" s="9" customFormat="1" ht="110.25" customHeight="1" x14ac:dyDescent="0.5">
      <c r="A1" s="8" t="s">
        <v>10</v>
      </c>
    </row>
    <row r="2" spans="1:1" s="9" customFormat="1" ht="27" customHeight="1" x14ac:dyDescent="0.5">
      <c r="A2" s="144" t="s">
        <v>136</v>
      </c>
    </row>
    <row r="4" spans="1:1" s="2" customFormat="1" ht="43.2" x14ac:dyDescent="0.3">
      <c r="A4" s="1" t="s">
        <v>128</v>
      </c>
    </row>
    <row r="5" spans="1:1" s="2" customFormat="1" ht="15.6" x14ac:dyDescent="0.3">
      <c r="A5" s="3"/>
    </row>
    <row r="6" spans="1:1" s="2" customFormat="1" ht="28.8" x14ac:dyDescent="0.3">
      <c r="A6" s="1" t="s">
        <v>145</v>
      </c>
    </row>
    <row r="7" spans="1:1" s="2" customFormat="1" ht="15.6" x14ac:dyDescent="0.3">
      <c r="A7" s="4"/>
    </row>
    <row r="8" spans="1:1" s="2" customFormat="1" ht="57.6" x14ac:dyDescent="0.3">
      <c r="A8" s="5" t="s">
        <v>101</v>
      </c>
    </row>
    <row r="9" spans="1:1" s="2" customFormat="1" ht="15.6" x14ac:dyDescent="0.3">
      <c r="A9" s="5"/>
    </row>
    <row r="10" spans="1:1" s="2" customFormat="1" ht="39.75" customHeight="1" x14ac:dyDescent="0.3">
      <c r="A10" s="143" t="s">
        <v>134</v>
      </c>
    </row>
    <row r="12" spans="1:1" s="11" customFormat="1" ht="57" customHeight="1" x14ac:dyDescent="0.3">
      <c r="A12" s="10"/>
    </row>
    <row r="13" spans="1:1" s="11" customFormat="1" x14ac:dyDescent="0.3">
      <c r="A13" s="12"/>
    </row>
    <row r="14" spans="1:1" s="11" customFormat="1" ht="20.399999999999999" x14ac:dyDescent="0.3">
      <c r="A14" s="13" t="s">
        <v>135</v>
      </c>
    </row>
  </sheetData>
  <pageMargins left="0.7" right="0.7" top="0.75" bottom="0.75" header="0.3" footer="0.3"/>
  <pageSetup fitToHeight="0"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5"/>
  <sheetViews>
    <sheetView workbookViewId="0">
      <selection activeCell="B30" sqref="B30"/>
    </sheetView>
  </sheetViews>
  <sheetFormatPr defaultColWidth="8.6640625" defaultRowHeight="14.4" x14ac:dyDescent="0.3"/>
  <cols>
    <col min="1" max="1" width="10.6640625" style="6" customWidth="1"/>
    <col min="2" max="2" width="40.88671875" style="6" customWidth="1"/>
    <col min="3" max="3" width="13.6640625" style="6" customWidth="1"/>
    <col min="4" max="6" width="8.6640625" style="6"/>
    <col min="7" max="7" width="39.109375" style="6" customWidth="1"/>
    <col min="8" max="8" width="11.109375" style="6" bestFit="1" customWidth="1"/>
    <col min="9" max="16384" width="8.6640625" style="6"/>
  </cols>
  <sheetData>
    <row r="1" spans="1:8" s="11" customFormat="1" ht="118.5" customHeight="1" x14ac:dyDescent="0.3"/>
    <row r="2" spans="1:8" ht="18" x14ac:dyDescent="0.35">
      <c r="A2" s="14" t="s">
        <v>70</v>
      </c>
      <c r="B2" s="15"/>
    </row>
    <row r="3" spans="1:8" s="18" customFormat="1" ht="24.45" customHeight="1" x14ac:dyDescent="0.3">
      <c r="A3" s="16"/>
      <c r="B3" s="17" t="s">
        <v>38</v>
      </c>
    </row>
    <row r="4" spans="1:8" s="18" customFormat="1" ht="12" customHeight="1" x14ac:dyDescent="0.3">
      <c r="A4" s="16"/>
    </row>
    <row r="5" spans="1:8" s="18" customFormat="1" ht="17.25" customHeight="1" x14ac:dyDescent="0.3">
      <c r="A5" s="19" t="s">
        <v>143</v>
      </c>
    </row>
    <row r="6" spans="1:8" x14ac:dyDescent="0.3">
      <c r="A6" s="20"/>
      <c r="B6" s="20" t="s">
        <v>144</v>
      </c>
      <c r="C6" s="20"/>
      <c r="D6" s="20"/>
      <c r="E6" s="20"/>
      <c r="F6" s="20"/>
      <c r="G6" s="20"/>
      <c r="H6" s="20"/>
    </row>
    <row r="7" spans="1:8" x14ac:dyDescent="0.3">
      <c r="B7" s="20"/>
      <c r="C7" s="20"/>
      <c r="D7" s="20"/>
      <c r="E7" s="20"/>
      <c r="F7" s="20"/>
      <c r="G7" s="20"/>
      <c r="H7" s="20"/>
    </row>
    <row r="8" spans="1:8" x14ac:dyDescent="0.3">
      <c r="A8" s="21" t="s">
        <v>103</v>
      </c>
    </row>
    <row r="9" spans="1:8" x14ac:dyDescent="0.3">
      <c r="A9" s="21"/>
    </row>
    <row r="10" spans="1:8" x14ac:dyDescent="0.3">
      <c r="G10" s="49" t="s">
        <v>9</v>
      </c>
      <c r="H10" s="11"/>
    </row>
    <row r="11" spans="1:8" x14ac:dyDescent="0.3">
      <c r="B11" s="21" t="s">
        <v>39</v>
      </c>
      <c r="G11" s="49" t="s">
        <v>146</v>
      </c>
      <c r="H11" s="11"/>
    </row>
    <row r="12" spans="1:8" x14ac:dyDescent="0.3">
      <c r="B12" s="22" t="s">
        <v>19</v>
      </c>
      <c r="C12" s="23">
        <v>0</v>
      </c>
      <c r="G12" s="50" t="s">
        <v>19</v>
      </c>
      <c r="H12" s="51">
        <v>300</v>
      </c>
    </row>
    <row r="13" spans="1:8" x14ac:dyDescent="0.3">
      <c r="B13" s="27" t="s">
        <v>48</v>
      </c>
      <c r="C13" s="25">
        <v>0</v>
      </c>
      <c r="G13" s="50" t="s">
        <v>48</v>
      </c>
      <c r="H13" s="52">
        <v>80</v>
      </c>
    </row>
    <row r="14" spans="1:8" x14ac:dyDescent="0.3">
      <c r="B14" s="27" t="s">
        <v>104</v>
      </c>
      <c r="C14" s="25">
        <v>0</v>
      </c>
      <c r="G14" s="50" t="s">
        <v>85</v>
      </c>
      <c r="H14" s="52">
        <v>0.52</v>
      </c>
    </row>
    <row r="15" spans="1:8" x14ac:dyDescent="0.3">
      <c r="B15" s="28" t="s">
        <v>105</v>
      </c>
      <c r="C15" s="25">
        <v>0</v>
      </c>
      <c r="G15" s="51" t="s">
        <v>2</v>
      </c>
      <c r="H15" s="52">
        <v>8</v>
      </c>
    </row>
    <row r="16" spans="1:8" ht="28.8" x14ac:dyDescent="0.3">
      <c r="B16" s="29" t="s">
        <v>142</v>
      </c>
      <c r="C16" s="25">
        <v>0</v>
      </c>
      <c r="G16" s="47" t="s">
        <v>142</v>
      </c>
      <c r="H16" s="52">
        <v>5</v>
      </c>
    </row>
    <row r="17" spans="1:11" ht="28.8" x14ac:dyDescent="0.3">
      <c r="B17" s="29" t="s">
        <v>106</v>
      </c>
      <c r="C17" s="25">
        <v>0</v>
      </c>
      <c r="G17" s="53" t="s">
        <v>106</v>
      </c>
      <c r="H17" s="52">
        <v>0.65</v>
      </c>
    </row>
    <row r="18" spans="1:11" x14ac:dyDescent="0.3">
      <c r="B18" s="28" t="s">
        <v>0</v>
      </c>
      <c r="C18" s="26">
        <f>(C13+C14+C15+C16+C17)</f>
        <v>0</v>
      </c>
      <c r="G18" s="51" t="s">
        <v>0</v>
      </c>
      <c r="H18" s="52">
        <f>(H13+H14+H15+H16+H17)</f>
        <v>94.17</v>
      </c>
    </row>
    <row r="19" spans="1:11" ht="28.8" x14ac:dyDescent="0.3">
      <c r="B19" s="29" t="s">
        <v>49</v>
      </c>
      <c r="C19" s="30">
        <f>(10*C18)/100</f>
        <v>0</v>
      </c>
      <c r="G19" s="53" t="s">
        <v>49</v>
      </c>
      <c r="H19" s="54">
        <f>(10*H18)/100</f>
        <v>9.4169999999999998</v>
      </c>
    </row>
    <row r="20" spans="1:11" x14ac:dyDescent="0.3">
      <c r="B20" s="28" t="s">
        <v>40</v>
      </c>
      <c r="C20" s="26">
        <f>(C18+C19)</f>
        <v>0</v>
      </c>
      <c r="G20" s="51" t="s">
        <v>40</v>
      </c>
      <c r="H20" s="52">
        <f>(H18+H19)</f>
        <v>103.587</v>
      </c>
    </row>
    <row r="21" spans="1:11" s="20" customFormat="1" ht="19.2" customHeight="1" x14ac:dyDescent="0.3">
      <c r="B21" s="31" t="s">
        <v>69</v>
      </c>
      <c r="C21" s="32">
        <v>0</v>
      </c>
      <c r="G21" s="55" t="s">
        <v>69</v>
      </c>
      <c r="H21" s="56">
        <v>89.95</v>
      </c>
    </row>
    <row r="22" spans="1:11" s="20" customFormat="1" ht="46.5" customHeight="1" x14ac:dyDescent="0.3">
      <c r="B22" s="34" t="s">
        <v>107</v>
      </c>
      <c r="C22" s="32">
        <v>0</v>
      </c>
      <c r="G22" s="115" t="s">
        <v>112</v>
      </c>
      <c r="H22" s="56">
        <v>23.09</v>
      </c>
    </row>
    <row r="23" spans="1:11" x14ac:dyDescent="0.3">
      <c r="B23" s="28" t="s">
        <v>41</v>
      </c>
      <c r="C23" s="26">
        <f>(C21+C22)</f>
        <v>0</v>
      </c>
      <c r="G23" s="51" t="s">
        <v>41</v>
      </c>
      <c r="H23" s="52">
        <f>(H21+H22)</f>
        <v>113.04</v>
      </c>
    </row>
    <row r="24" spans="1:11" x14ac:dyDescent="0.3">
      <c r="B24" s="28" t="s">
        <v>86</v>
      </c>
      <c r="C24" s="26">
        <f>(C23-C20)</f>
        <v>0</v>
      </c>
      <c r="G24" s="51" t="s">
        <v>86</v>
      </c>
      <c r="H24" s="52">
        <f>(H23-H20)</f>
        <v>9.453000000000003</v>
      </c>
    </row>
    <row r="25" spans="1:11" x14ac:dyDescent="0.3">
      <c r="B25" s="35" t="s">
        <v>88</v>
      </c>
      <c r="C25" s="26">
        <f>(C24*C12)</f>
        <v>0</v>
      </c>
      <c r="G25" s="51" t="s">
        <v>88</v>
      </c>
      <c r="H25" s="57">
        <f>(H24*H12)</f>
        <v>2835.900000000001</v>
      </c>
    </row>
    <row r="26" spans="1:11" ht="15.6" x14ac:dyDescent="0.3">
      <c r="B26" s="36" t="s">
        <v>42</v>
      </c>
      <c r="C26" s="37" t="e">
        <f>(C24/C18)</f>
        <v>#DIV/0!</v>
      </c>
      <c r="G26" s="58" t="s">
        <v>42</v>
      </c>
      <c r="H26" s="59">
        <f>(H24/H18)</f>
        <v>0.10038228735266011</v>
      </c>
      <c r="K26" s="38"/>
    </row>
    <row r="27" spans="1:11" ht="18" x14ac:dyDescent="0.35">
      <c r="B27" s="39"/>
      <c r="C27" s="40"/>
      <c r="D27" s="41"/>
      <c r="E27" s="41"/>
      <c r="F27" s="41"/>
      <c r="G27" s="41"/>
      <c r="H27" s="42"/>
    </row>
    <row r="28" spans="1:11" x14ac:dyDescent="0.3">
      <c r="A28" s="21" t="s">
        <v>11</v>
      </c>
      <c r="B28" s="94" t="s">
        <v>12</v>
      </c>
    </row>
    <row r="29" spans="1:11" x14ac:dyDescent="0.3">
      <c r="A29" s="21"/>
      <c r="B29" s="94"/>
    </row>
    <row r="30" spans="1:11" x14ac:dyDescent="0.3">
      <c r="A30" s="6" t="s">
        <v>84</v>
      </c>
      <c r="B30" s="6" t="s">
        <v>150</v>
      </c>
    </row>
    <row r="31" spans="1:11" s="44" customFormat="1" x14ac:dyDescent="0.3">
      <c r="A31" s="43" t="s">
        <v>147</v>
      </c>
      <c r="B31" s="43" t="s">
        <v>102</v>
      </c>
    </row>
    <row r="32" spans="1:11" s="44" customFormat="1" x14ac:dyDescent="0.3"/>
    <row r="33" spans="2:7" x14ac:dyDescent="0.3">
      <c r="B33" s="21" t="s">
        <v>108</v>
      </c>
    </row>
    <row r="34" spans="2:7" x14ac:dyDescent="0.3">
      <c r="D34" s="45"/>
    </row>
    <row r="35" spans="2:7" x14ac:dyDescent="0.3">
      <c r="B35" s="27" t="s">
        <v>48</v>
      </c>
      <c r="C35" s="6" t="s">
        <v>94</v>
      </c>
      <c r="D35" s="45"/>
      <c r="G35" s="43" t="s">
        <v>78</v>
      </c>
    </row>
    <row r="36" spans="2:7" x14ac:dyDescent="0.3">
      <c r="D36" s="45"/>
    </row>
    <row r="37" spans="2:7" x14ac:dyDescent="0.3">
      <c r="B37" s="27" t="s">
        <v>109</v>
      </c>
      <c r="C37" s="6" t="s">
        <v>110</v>
      </c>
      <c r="D37" s="45"/>
    </row>
    <row r="39" spans="2:7" x14ac:dyDescent="0.3">
      <c r="B39" s="28" t="s">
        <v>105</v>
      </c>
      <c r="C39" s="6" t="s">
        <v>139</v>
      </c>
    </row>
    <row r="40" spans="2:7" x14ac:dyDescent="0.3">
      <c r="B40" s="46"/>
    </row>
    <row r="41" spans="2:7" ht="28.8" x14ac:dyDescent="0.3">
      <c r="B41" s="29" t="s">
        <v>142</v>
      </c>
      <c r="C41" s="6" t="s">
        <v>95</v>
      </c>
    </row>
    <row r="42" spans="2:7" x14ac:dyDescent="0.3">
      <c r="B42" s="46"/>
    </row>
    <row r="43" spans="2:7" ht="28.8" x14ac:dyDescent="0.3">
      <c r="B43" s="29" t="s">
        <v>106</v>
      </c>
      <c r="C43" s="6" t="s">
        <v>33</v>
      </c>
    </row>
    <row r="44" spans="2:7" x14ac:dyDescent="0.3">
      <c r="B44" s="47"/>
    </row>
    <row r="45" spans="2:7" x14ac:dyDescent="0.3">
      <c r="B45" s="28" t="s">
        <v>0</v>
      </c>
      <c r="C45" s="48" t="s">
        <v>37</v>
      </c>
    </row>
    <row r="46" spans="2:7" x14ac:dyDescent="0.3">
      <c r="B46" s="46"/>
      <c r="C46" s="48"/>
    </row>
    <row r="47" spans="2:7" ht="28.8" x14ac:dyDescent="0.3">
      <c r="B47" s="29" t="s">
        <v>49</v>
      </c>
      <c r="C47" s="48" t="s">
        <v>111</v>
      </c>
    </row>
    <row r="49" spans="2:3" x14ac:dyDescent="0.3">
      <c r="B49" s="28" t="s">
        <v>40</v>
      </c>
      <c r="C49" s="6" t="s">
        <v>87</v>
      </c>
    </row>
    <row r="51" spans="2:3" x14ac:dyDescent="0.3">
      <c r="B51" s="145" t="s">
        <v>69</v>
      </c>
      <c r="C51" s="6" t="s">
        <v>137</v>
      </c>
    </row>
    <row r="52" spans="2:3" x14ac:dyDescent="0.3">
      <c r="B52" s="46"/>
      <c r="C52" s="48"/>
    </row>
    <row r="53" spans="2:3" ht="28.8" x14ac:dyDescent="0.3">
      <c r="B53" s="34" t="s">
        <v>107</v>
      </c>
      <c r="C53" s="6" t="s">
        <v>138</v>
      </c>
    </row>
    <row r="55" spans="2:3" x14ac:dyDescent="0.3">
      <c r="B55" s="28" t="s">
        <v>41</v>
      </c>
      <c r="C55" s="6" t="s">
        <v>96</v>
      </c>
    </row>
  </sheetData>
  <hyperlinks>
    <hyperlink ref="B14" location="References!A3:C8" display="Cost of Disposables/Materials*" xr:uid="{00000000-0004-0000-0100-000000000000}"/>
    <hyperlink ref="B21" r:id="rId1" xr:uid="{00000000-0004-0000-0100-000001000000}"/>
    <hyperlink ref="B22" location="References!A14:C18" display="Medicare payment for vaccine administration ( Code Options: G0008, G0009, G0010, 90471)" xr:uid="{00000000-0004-0000-0100-000002000000}"/>
    <hyperlink ref="B37" location="References!A3:C8" display="Cost of disposables/materials*" xr:uid="{00000000-0004-0000-0100-000003000000}"/>
    <hyperlink ref="B51" r:id="rId2" xr:uid="{00000000-0004-0000-0100-000004000000}"/>
    <hyperlink ref="B53" location="References!A15:C18" display="Medicare payment for vaccine administration (Code options: G0008, G0009, G0010, 90471)" xr:uid="{00000000-0004-0000-0100-000005000000}"/>
    <hyperlink ref="B35" r:id="rId3" xr:uid="{00000000-0004-0000-0100-000006000000}"/>
    <hyperlink ref="B13" r:id="rId4" xr:uid="{00000000-0004-0000-0100-000007000000}"/>
    <hyperlink ref="B28" r:id="rId5" xr:uid="{00000000-0004-0000-0100-000008000000}"/>
  </hyperlinks>
  <pageMargins left="0.7" right="0.7" top="0.75" bottom="0.75" header="0.3" footer="0.3"/>
  <pageSetup orientation="portrait" r:id="rId6"/>
  <drawing r:id="rId7"/>
  <legacyDrawing r:id="rId8"/>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0"/>
  <sheetViews>
    <sheetView topLeftCell="A37" workbookViewId="0">
      <selection activeCell="B53" sqref="B53"/>
    </sheetView>
  </sheetViews>
  <sheetFormatPr defaultColWidth="8.6640625" defaultRowHeight="14.4" x14ac:dyDescent="0.3"/>
  <cols>
    <col min="1" max="1" width="8" style="48" customWidth="1"/>
    <col min="2" max="2" width="48.5546875" style="6" customWidth="1"/>
    <col min="3" max="3" width="15.109375" style="48" customWidth="1"/>
    <col min="4" max="5" width="4.44140625" style="48" customWidth="1"/>
    <col min="6" max="7" width="4.88671875" style="48" customWidth="1"/>
    <col min="8" max="8" width="48.88671875" style="6" customWidth="1"/>
    <col min="9" max="9" width="19.44140625" style="48" customWidth="1"/>
    <col min="10" max="13" width="8.6640625" style="48"/>
    <col min="14" max="16384" width="8.6640625" style="6"/>
  </cols>
  <sheetData>
    <row r="1" spans="1:19" s="11" customFormat="1" ht="123" customHeight="1" x14ac:dyDescent="0.35">
      <c r="A1" s="80"/>
      <c r="B1" s="81"/>
      <c r="C1" s="80"/>
      <c r="D1" s="80"/>
      <c r="E1" s="80"/>
      <c r="F1" s="80"/>
      <c r="G1" s="80"/>
      <c r="I1" s="80"/>
      <c r="J1" s="80"/>
      <c r="K1" s="80"/>
      <c r="L1" s="80"/>
      <c r="M1" s="80"/>
    </row>
    <row r="2" spans="1:19" ht="18" x14ac:dyDescent="0.35">
      <c r="B2" s="14" t="s">
        <v>98</v>
      </c>
    </row>
    <row r="3" spans="1:19" x14ac:dyDescent="0.3">
      <c r="B3" s="21" t="s">
        <v>99</v>
      </c>
    </row>
    <row r="4" spans="1:19" x14ac:dyDescent="0.3">
      <c r="B4" s="21"/>
    </row>
    <row r="5" spans="1:19" x14ac:dyDescent="0.3">
      <c r="B5" s="6" t="s">
        <v>100</v>
      </c>
    </row>
    <row r="7" spans="1:19" x14ac:dyDescent="0.3">
      <c r="H7" s="82" t="s">
        <v>9</v>
      </c>
      <c r="I7" s="51"/>
    </row>
    <row r="8" spans="1:19" x14ac:dyDescent="0.3">
      <c r="B8" s="60" t="s">
        <v>8</v>
      </c>
      <c r="C8" s="24"/>
      <c r="H8" s="83" t="s">
        <v>7</v>
      </c>
      <c r="I8" s="51"/>
    </row>
    <row r="9" spans="1:19" x14ac:dyDescent="0.3">
      <c r="B9" s="116" t="s">
        <v>6</v>
      </c>
      <c r="C9" s="24"/>
      <c r="H9" s="125" t="s">
        <v>6</v>
      </c>
      <c r="I9" s="51"/>
    </row>
    <row r="10" spans="1:19" x14ac:dyDescent="0.3">
      <c r="B10" s="119" t="s">
        <v>19</v>
      </c>
      <c r="C10" s="61"/>
      <c r="H10" s="126" t="s">
        <v>19</v>
      </c>
      <c r="I10" s="51">
        <v>300</v>
      </c>
    </row>
    <row r="11" spans="1:19" s="64" customFormat="1" ht="25.2" customHeight="1" x14ac:dyDescent="0.3">
      <c r="A11" s="62"/>
      <c r="B11" s="31" t="s">
        <v>20</v>
      </c>
      <c r="C11" s="63">
        <v>0</v>
      </c>
      <c r="D11" s="48"/>
      <c r="E11" s="62"/>
      <c r="F11" s="62"/>
      <c r="G11" s="62"/>
      <c r="H11" s="126" t="s">
        <v>20</v>
      </c>
      <c r="I11" s="52">
        <v>80</v>
      </c>
      <c r="J11" s="48"/>
      <c r="K11" s="62"/>
      <c r="L11" s="62"/>
      <c r="M11" s="62"/>
      <c r="P11" s="6"/>
      <c r="Q11" s="6"/>
      <c r="R11" s="6"/>
      <c r="S11" s="6"/>
    </row>
    <row r="12" spans="1:19" ht="31.5" customHeight="1" x14ac:dyDescent="0.3">
      <c r="B12" s="120" t="s">
        <v>113</v>
      </c>
      <c r="C12" s="65">
        <f>(10*C11)/100</f>
        <v>0</v>
      </c>
      <c r="H12" s="127" t="s">
        <v>113</v>
      </c>
      <c r="I12" s="84">
        <f>(10*I11)/100</f>
        <v>8</v>
      </c>
    </row>
    <row r="13" spans="1:19" ht="27.45" customHeight="1" x14ac:dyDescent="0.3">
      <c r="B13" s="119" t="s">
        <v>5</v>
      </c>
      <c r="C13" s="26">
        <f>(C11+C12)</f>
        <v>0</v>
      </c>
      <c r="H13" s="126" t="s">
        <v>14</v>
      </c>
      <c r="I13" s="52">
        <f>(I11+I12)</f>
        <v>88</v>
      </c>
      <c r="L13" s="66"/>
    </row>
    <row r="14" spans="1:19" ht="19.2" customHeight="1" x14ac:dyDescent="0.3">
      <c r="B14" s="31" t="s">
        <v>69</v>
      </c>
      <c r="C14" s="65">
        <v>0</v>
      </c>
      <c r="H14" s="127" t="s">
        <v>69</v>
      </c>
      <c r="I14" s="52">
        <v>89.95</v>
      </c>
    </row>
    <row r="15" spans="1:19" x14ac:dyDescent="0.3">
      <c r="B15" s="120" t="s">
        <v>30</v>
      </c>
      <c r="C15" s="26">
        <f>(C14-C13)</f>
        <v>0</v>
      </c>
      <c r="H15" s="127" t="s">
        <v>13</v>
      </c>
      <c r="I15" s="52">
        <f>I14-I13</f>
        <v>1.9500000000000028</v>
      </c>
    </row>
    <row r="16" spans="1:19" x14ac:dyDescent="0.3">
      <c r="B16" s="120" t="s">
        <v>77</v>
      </c>
      <c r="C16" s="26">
        <f>C15*C10</f>
        <v>0</v>
      </c>
      <c r="H16" s="127" t="s">
        <v>77</v>
      </c>
      <c r="I16" s="52">
        <f>I15*I10</f>
        <v>585.00000000000091</v>
      </c>
    </row>
    <row r="17" spans="1:13" x14ac:dyDescent="0.3">
      <c r="B17" s="120" t="s">
        <v>31</v>
      </c>
      <c r="C17" s="67" t="e">
        <f>C15/C11</f>
        <v>#DIV/0!</v>
      </c>
      <c r="H17" s="127" t="s">
        <v>4</v>
      </c>
      <c r="I17" s="85">
        <f>I15/I11</f>
        <v>2.4375000000000036E-2</v>
      </c>
    </row>
    <row r="18" spans="1:13" s="70" customFormat="1" x14ac:dyDescent="0.3">
      <c r="A18" s="41"/>
      <c r="B18" s="68"/>
      <c r="C18" s="69"/>
      <c r="D18" s="41"/>
      <c r="E18" s="41"/>
      <c r="F18" s="41"/>
      <c r="G18" s="41"/>
      <c r="H18" s="128"/>
      <c r="I18" s="86"/>
      <c r="J18" s="41"/>
      <c r="K18" s="41"/>
      <c r="L18" s="41"/>
      <c r="M18" s="41"/>
    </row>
    <row r="19" spans="1:13" x14ac:dyDescent="0.3">
      <c r="B19" s="121" t="s">
        <v>3</v>
      </c>
      <c r="C19" s="24"/>
      <c r="H19" s="129" t="s">
        <v>3</v>
      </c>
      <c r="I19" s="51"/>
    </row>
    <row r="20" spans="1:13" x14ac:dyDescent="0.3">
      <c r="B20" s="122" t="s">
        <v>120</v>
      </c>
      <c r="C20" s="65">
        <v>0</v>
      </c>
      <c r="H20" s="130" t="s">
        <v>120</v>
      </c>
      <c r="I20" s="52">
        <v>0.52</v>
      </c>
    </row>
    <row r="21" spans="1:13" x14ac:dyDescent="0.3">
      <c r="B21" s="123" t="s">
        <v>2</v>
      </c>
      <c r="C21" s="65">
        <v>0</v>
      </c>
      <c r="H21" s="130" t="s">
        <v>2</v>
      </c>
      <c r="I21" s="52">
        <v>8</v>
      </c>
    </row>
    <row r="22" spans="1:13" x14ac:dyDescent="0.3">
      <c r="B22" s="123" t="s">
        <v>142</v>
      </c>
      <c r="C22" s="65">
        <v>0</v>
      </c>
      <c r="H22" s="123" t="s">
        <v>142</v>
      </c>
      <c r="I22" s="52">
        <v>5</v>
      </c>
    </row>
    <row r="23" spans="1:13" ht="28.8" x14ac:dyDescent="0.3">
      <c r="B23" s="123" t="s">
        <v>114</v>
      </c>
      <c r="C23" s="71">
        <v>0</v>
      </c>
      <c r="H23" s="130" t="s">
        <v>114</v>
      </c>
      <c r="I23" s="52">
        <v>0.65</v>
      </c>
    </row>
    <row r="24" spans="1:13" x14ac:dyDescent="0.3">
      <c r="B24" s="123" t="s">
        <v>1</v>
      </c>
      <c r="C24" s="65">
        <v>0</v>
      </c>
      <c r="H24" s="130" t="s">
        <v>1</v>
      </c>
      <c r="I24" s="52">
        <v>2.31</v>
      </c>
    </row>
    <row r="25" spans="1:13" x14ac:dyDescent="0.3">
      <c r="B25" s="124" t="s">
        <v>0</v>
      </c>
      <c r="C25" s="26">
        <f>(C20+C21+C22+C23+C24)</f>
        <v>0</v>
      </c>
      <c r="H25" s="131" t="s">
        <v>0</v>
      </c>
      <c r="I25" s="52">
        <f>(I20+I21+I22+I24)</f>
        <v>15.83</v>
      </c>
    </row>
    <row r="26" spans="1:13" ht="35.700000000000003" customHeight="1" x14ac:dyDescent="0.3">
      <c r="B26" s="122" t="s">
        <v>107</v>
      </c>
      <c r="C26" s="65">
        <v>0</v>
      </c>
      <c r="H26" s="130" t="s">
        <v>133</v>
      </c>
      <c r="I26" s="52">
        <v>23.09</v>
      </c>
    </row>
    <row r="27" spans="1:13" ht="30.45" customHeight="1" x14ac:dyDescent="0.3">
      <c r="B27" s="123" t="s">
        <v>75</v>
      </c>
      <c r="C27" s="72">
        <f>(C26-C25)</f>
        <v>0</v>
      </c>
      <c r="H27" s="130" t="s">
        <v>75</v>
      </c>
      <c r="I27" s="52">
        <v>7.26</v>
      </c>
    </row>
    <row r="28" spans="1:13" ht="30.45" customHeight="1" x14ac:dyDescent="0.3">
      <c r="B28" s="123" t="s">
        <v>76</v>
      </c>
      <c r="C28" s="72">
        <f>C27*C10</f>
        <v>0</v>
      </c>
      <c r="H28" s="130" t="s">
        <v>76</v>
      </c>
      <c r="I28" s="87">
        <f>I27*I10</f>
        <v>2178</v>
      </c>
    </row>
    <row r="29" spans="1:13" x14ac:dyDescent="0.3">
      <c r="B29" s="123" t="s">
        <v>71</v>
      </c>
      <c r="C29" s="67" t="e">
        <f>C27/C25</f>
        <v>#DIV/0!</v>
      </c>
      <c r="H29" s="130" t="s">
        <v>71</v>
      </c>
      <c r="I29" s="85">
        <v>0.45862286797220464</v>
      </c>
    </row>
    <row r="30" spans="1:13" x14ac:dyDescent="0.3">
      <c r="B30" s="24"/>
      <c r="C30" s="24"/>
      <c r="H30" s="51"/>
      <c r="I30" s="51"/>
    </row>
    <row r="31" spans="1:13" ht="28.8" x14ac:dyDescent="0.3">
      <c r="B31" s="117" t="s">
        <v>117</v>
      </c>
      <c r="C31" s="26">
        <f>C27+C15</f>
        <v>0</v>
      </c>
      <c r="H31" s="118" t="s">
        <v>115</v>
      </c>
      <c r="I31" s="88">
        <v>8.5599999999999969</v>
      </c>
    </row>
    <row r="32" spans="1:13" ht="28.8" x14ac:dyDescent="0.3">
      <c r="B32" s="117" t="s">
        <v>118</v>
      </c>
      <c r="C32" s="73">
        <f>C31*C10</f>
        <v>0</v>
      </c>
      <c r="H32" s="118" t="s">
        <v>116</v>
      </c>
      <c r="I32" s="88">
        <v>2567.9999999999991</v>
      </c>
    </row>
    <row r="33" spans="1:13" s="137" customFormat="1" ht="24" customHeight="1" x14ac:dyDescent="0.3">
      <c r="A33" s="134"/>
      <c r="B33" s="132" t="s">
        <v>43</v>
      </c>
      <c r="C33" s="135" t="e">
        <f>C31/C11</f>
        <v>#DIV/0!</v>
      </c>
      <c r="D33" s="134"/>
      <c r="E33" s="134"/>
      <c r="F33" s="134"/>
      <c r="G33" s="134"/>
      <c r="H33" s="133" t="s">
        <v>43</v>
      </c>
      <c r="I33" s="136">
        <v>0.10699999999999996</v>
      </c>
      <c r="J33" s="134"/>
      <c r="K33" s="134"/>
      <c r="L33" s="134"/>
      <c r="M33" s="134"/>
    </row>
    <row r="34" spans="1:13" x14ac:dyDescent="0.3">
      <c r="B34" s="74"/>
      <c r="H34" s="24" t="s">
        <v>119</v>
      </c>
      <c r="I34" s="24"/>
    </row>
    <row r="36" spans="1:13" x14ac:dyDescent="0.3">
      <c r="A36" s="75" t="s">
        <v>11</v>
      </c>
      <c r="B36" s="6" t="s">
        <v>12</v>
      </c>
    </row>
    <row r="37" spans="1:13" x14ac:dyDescent="0.3">
      <c r="A37" s="76" t="s">
        <v>84</v>
      </c>
      <c r="B37" s="77" t="s">
        <v>102</v>
      </c>
    </row>
    <row r="39" spans="1:13" x14ac:dyDescent="0.3">
      <c r="B39" s="21" t="s">
        <v>34</v>
      </c>
    </row>
    <row r="40" spans="1:13" x14ac:dyDescent="0.3">
      <c r="B40" s="119" t="s">
        <v>48</v>
      </c>
      <c r="C40" s="48" t="s">
        <v>94</v>
      </c>
      <c r="F40" s="78" t="s">
        <v>78</v>
      </c>
    </row>
    <row r="41" spans="1:13" x14ac:dyDescent="0.3">
      <c r="B41" s="138"/>
    </row>
    <row r="42" spans="1:13" ht="28.8" x14ac:dyDescent="0.3">
      <c r="B42" s="120" t="s">
        <v>113</v>
      </c>
      <c r="C42" s="48" t="s">
        <v>80</v>
      </c>
    </row>
    <row r="43" spans="1:13" x14ac:dyDescent="0.3">
      <c r="B43" s="139"/>
    </row>
    <row r="44" spans="1:13" x14ac:dyDescent="0.3">
      <c r="B44" s="119" t="s">
        <v>5</v>
      </c>
      <c r="C44" s="48" t="s">
        <v>37</v>
      </c>
    </row>
    <row r="45" spans="1:13" x14ac:dyDescent="0.3">
      <c r="B45" s="138"/>
    </row>
    <row r="46" spans="1:13" x14ac:dyDescent="0.3">
      <c r="B46" s="120" t="s">
        <v>69</v>
      </c>
      <c r="C46" s="48" t="s">
        <v>137</v>
      </c>
    </row>
    <row r="47" spans="1:13" x14ac:dyDescent="0.3">
      <c r="B47" s="138"/>
    </row>
    <row r="48" spans="1:13" x14ac:dyDescent="0.3">
      <c r="B48" s="138"/>
    </row>
    <row r="49" spans="2:3" x14ac:dyDescent="0.3">
      <c r="B49" s="123" t="s">
        <v>120</v>
      </c>
      <c r="C49" s="48" t="s">
        <v>81</v>
      </c>
    </row>
    <row r="50" spans="2:3" x14ac:dyDescent="0.3">
      <c r="B50" s="138"/>
    </row>
    <row r="51" spans="2:3" x14ac:dyDescent="0.3">
      <c r="B51" s="123" t="s">
        <v>122</v>
      </c>
      <c r="C51" s="48" t="s">
        <v>32</v>
      </c>
    </row>
    <row r="52" spans="2:3" x14ac:dyDescent="0.3">
      <c r="B52" s="138"/>
    </row>
    <row r="53" spans="2:3" x14ac:dyDescent="0.3">
      <c r="B53" s="123" t="s">
        <v>142</v>
      </c>
      <c r="C53" s="48" t="s">
        <v>79</v>
      </c>
    </row>
    <row r="54" spans="2:3" x14ac:dyDescent="0.3">
      <c r="B54" s="140"/>
    </row>
    <row r="55" spans="2:3" ht="28.8" x14ac:dyDescent="0.3">
      <c r="B55" s="123" t="s">
        <v>114</v>
      </c>
      <c r="C55" s="48" t="s">
        <v>33</v>
      </c>
    </row>
    <row r="56" spans="2:3" x14ac:dyDescent="0.3">
      <c r="B56" s="138"/>
    </row>
    <row r="57" spans="2:3" x14ac:dyDescent="0.3">
      <c r="B57" s="123" t="s">
        <v>121</v>
      </c>
      <c r="C57" s="48" t="s">
        <v>82</v>
      </c>
    </row>
    <row r="58" spans="2:3" x14ac:dyDescent="0.3">
      <c r="B58" s="138"/>
    </row>
    <row r="59" spans="2:3" ht="28.8" x14ac:dyDescent="0.3">
      <c r="B59" s="141" t="s">
        <v>107</v>
      </c>
      <c r="C59" s="79" t="s">
        <v>89</v>
      </c>
    </row>
    <row r="60" spans="2:3" x14ac:dyDescent="0.3">
      <c r="C60" s="79"/>
    </row>
  </sheetData>
  <hyperlinks>
    <hyperlink ref="B14" r:id="rId1" xr:uid="{00000000-0004-0000-0200-000000000000}"/>
    <hyperlink ref="B26" location="References!A14:C18" display="Medicare payment for vaccine administration ( Code Options: G0008, G0009, G0010, 90471)" xr:uid="{00000000-0004-0000-0200-000001000000}"/>
    <hyperlink ref="H26" location="Reference!A14:C18" display="Medicare payment for vaccine administration ( Code Options: G0008, G0009, G0010, 90471)" xr:uid="{00000000-0004-0000-0200-000002000000}"/>
    <hyperlink ref="B59" location="Sheet1!A1" display="Medicare payment for vaccine administration ( Code Options: G0008, G0009, G0010, 90471)" xr:uid="{00000000-0004-0000-0200-000003000000}"/>
    <hyperlink ref="B20" location="References!A3:C8" display="Cost of Disposables/Materials*" xr:uid="{00000000-0004-0000-0200-000004000000}"/>
    <hyperlink ref="B11" r:id="rId2" xr:uid="{00000000-0004-0000-0200-000005000000}"/>
  </hyperlinks>
  <pageMargins left="0.7" right="0.7" top="0.75" bottom="0.75" header="0.3" footer="0.3"/>
  <pageSetup orientation="portrait" r:id="rId3"/>
  <drawing r:id="rId4"/>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6"/>
  <sheetViews>
    <sheetView topLeftCell="A38" workbookViewId="0">
      <selection activeCell="A14" sqref="A14:C18"/>
    </sheetView>
  </sheetViews>
  <sheetFormatPr defaultColWidth="8.6640625" defaultRowHeight="14.4" x14ac:dyDescent="0.3"/>
  <cols>
    <col min="1" max="1" width="35.44140625" style="6" customWidth="1"/>
    <col min="2" max="2" width="41.5546875" style="6" customWidth="1"/>
    <col min="3" max="3" width="34.5546875" style="6" customWidth="1"/>
    <col min="4" max="4" width="8.6640625" style="6" customWidth="1"/>
    <col min="5" max="5" width="11.33203125" style="6" customWidth="1"/>
    <col min="6" max="6" width="8.6640625" style="6"/>
    <col min="7" max="7" width="8.88671875" style="6" customWidth="1"/>
    <col min="8" max="16384" width="8.6640625" style="6"/>
  </cols>
  <sheetData>
    <row r="1" spans="1:3" s="11" customFormat="1" ht="114" customHeight="1" x14ac:dyDescent="0.3"/>
    <row r="2" spans="1:3" ht="18" x14ac:dyDescent="0.35">
      <c r="A2" s="14" t="s">
        <v>97</v>
      </c>
    </row>
    <row r="3" spans="1:3" x14ac:dyDescent="0.3">
      <c r="A3" s="21"/>
    </row>
    <row r="4" spans="1:3" x14ac:dyDescent="0.3">
      <c r="A4" s="21" t="s">
        <v>131</v>
      </c>
    </row>
    <row r="5" spans="1:3" s="21" customFormat="1" x14ac:dyDescent="0.3">
      <c r="A5" s="89" t="s">
        <v>21</v>
      </c>
      <c r="B5" s="90" t="s">
        <v>130</v>
      </c>
      <c r="C5" s="90" t="s">
        <v>22</v>
      </c>
    </row>
    <row r="6" spans="1:3" x14ac:dyDescent="0.3">
      <c r="A6" s="24" t="s">
        <v>123</v>
      </c>
      <c r="B6" s="91" t="s">
        <v>23</v>
      </c>
      <c r="C6" s="92">
        <v>0</v>
      </c>
    </row>
    <row r="7" spans="1:3" x14ac:dyDescent="0.3">
      <c r="A7" s="24" t="s">
        <v>140</v>
      </c>
      <c r="B7" s="91" t="s">
        <v>24</v>
      </c>
      <c r="C7" s="92">
        <v>0.08</v>
      </c>
    </row>
    <row r="8" spans="1:3" x14ac:dyDescent="0.3">
      <c r="A8" s="24" t="s">
        <v>141</v>
      </c>
      <c r="B8" s="91" t="s">
        <v>25</v>
      </c>
      <c r="C8" s="92">
        <v>0.05</v>
      </c>
    </row>
    <row r="9" spans="1:3" x14ac:dyDescent="0.3">
      <c r="A9" s="21"/>
    </row>
    <row r="10" spans="1:3" x14ac:dyDescent="0.3">
      <c r="C10" s="45"/>
    </row>
    <row r="11" spans="1:3" ht="43.2" x14ac:dyDescent="0.3">
      <c r="A11" s="16" t="s">
        <v>26</v>
      </c>
      <c r="B11" s="93" t="s">
        <v>15</v>
      </c>
    </row>
    <row r="12" spans="1:3" x14ac:dyDescent="0.3">
      <c r="A12" s="16"/>
      <c r="B12" s="94"/>
    </row>
    <row r="13" spans="1:3" ht="57.6" x14ac:dyDescent="0.3">
      <c r="A13" s="16" t="s">
        <v>132</v>
      </c>
      <c r="B13" s="93" t="s">
        <v>50</v>
      </c>
    </row>
    <row r="14" spans="1:3" x14ac:dyDescent="0.3">
      <c r="A14" s="95"/>
      <c r="B14" s="94"/>
    </row>
    <row r="15" spans="1:3" ht="78" x14ac:dyDescent="0.3">
      <c r="A15" s="96" t="s">
        <v>107</v>
      </c>
      <c r="B15" s="97" t="s">
        <v>62</v>
      </c>
    </row>
    <row r="16" spans="1:3" s="21" customFormat="1" x14ac:dyDescent="0.3">
      <c r="A16" s="89" t="s">
        <v>90</v>
      </c>
      <c r="B16" s="89" t="s">
        <v>51</v>
      </c>
      <c r="C16" s="89" t="s">
        <v>52</v>
      </c>
    </row>
    <row r="17" spans="1:3" x14ac:dyDescent="0.3">
      <c r="A17" s="98" t="s">
        <v>124</v>
      </c>
      <c r="B17" s="98" t="s">
        <v>56</v>
      </c>
      <c r="C17" s="99" t="s">
        <v>59</v>
      </c>
    </row>
    <row r="18" spans="1:3" ht="28.8" x14ac:dyDescent="0.3">
      <c r="A18" s="98" t="s">
        <v>53</v>
      </c>
      <c r="B18" s="33" t="s">
        <v>55</v>
      </c>
      <c r="C18" s="99" t="s">
        <v>54</v>
      </c>
    </row>
    <row r="19" spans="1:3" x14ac:dyDescent="0.3">
      <c r="A19" s="98" t="s">
        <v>125</v>
      </c>
      <c r="B19" s="98" t="s">
        <v>57</v>
      </c>
      <c r="C19" s="100" t="s">
        <v>58</v>
      </c>
    </row>
    <row r="20" spans="1:3" x14ac:dyDescent="0.3">
      <c r="A20" s="98" t="s">
        <v>148</v>
      </c>
      <c r="B20" s="98"/>
      <c r="C20" s="100" t="s">
        <v>149</v>
      </c>
    </row>
    <row r="21" spans="1:3" x14ac:dyDescent="0.3">
      <c r="A21" s="48"/>
      <c r="B21" s="48"/>
      <c r="C21" s="101"/>
    </row>
    <row r="22" spans="1:3" ht="15" thickBot="1" x14ac:dyDescent="0.35">
      <c r="A22" s="75" t="s">
        <v>63</v>
      </c>
      <c r="B22" s="48"/>
      <c r="C22" s="101"/>
    </row>
    <row r="23" spans="1:3" ht="15" thickBot="1" x14ac:dyDescent="0.35">
      <c r="A23" s="102" t="s">
        <v>8</v>
      </c>
      <c r="B23" s="103" t="s">
        <v>65</v>
      </c>
      <c r="C23" s="101"/>
    </row>
    <row r="24" spans="1:3" ht="15" thickBot="1" x14ac:dyDescent="0.35">
      <c r="A24" s="104" t="s">
        <v>66</v>
      </c>
      <c r="B24" s="105" t="s">
        <v>72</v>
      </c>
      <c r="C24" s="101"/>
    </row>
    <row r="25" spans="1:3" ht="15" thickBot="1" x14ac:dyDescent="0.35">
      <c r="A25" s="104" t="s">
        <v>67</v>
      </c>
      <c r="B25" s="105" t="s">
        <v>126</v>
      </c>
      <c r="C25" s="101"/>
    </row>
    <row r="26" spans="1:3" ht="15" thickBot="1" x14ac:dyDescent="0.35">
      <c r="A26" s="104" t="s">
        <v>68</v>
      </c>
      <c r="B26" s="105" t="s">
        <v>73</v>
      </c>
      <c r="C26" s="101"/>
    </row>
    <row r="27" spans="1:3" ht="43.8" thickBot="1" x14ac:dyDescent="0.35">
      <c r="A27" s="104" t="s">
        <v>74</v>
      </c>
      <c r="B27" s="105" t="s">
        <v>127</v>
      </c>
      <c r="C27" s="101"/>
    </row>
    <row r="28" spans="1:3" x14ac:dyDescent="0.3">
      <c r="A28" s="48"/>
      <c r="B28" s="48"/>
      <c r="C28" s="101"/>
    </row>
    <row r="29" spans="1:3" s="20" customFormat="1" ht="57.6" x14ac:dyDescent="0.3">
      <c r="A29" s="106" t="s">
        <v>91</v>
      </c>
      <c r="B29" s="107" t="s">
        <v>93</v>
      </c>
      <c r="C29" s="108" t="s">
        <v>92</v>
      </c>
    </row>
    <row r="30" spans="1:3" x14ac:dyDescent="0.3">
      <c r="C30" s="94"/>
    </row>
    <row r="31" spans="1:3" s="111" customFormat="1" ht="66" customHeight="1" x14ac:dyDescent="0.3">
      <c r="A31" s="95" t="s">
        <v>18</v>
      </c>
      <c r="B31" s="109" t="s">
        <v>16</v>
      </c>
      <c r="C31" s="110" t="s">
        <v>17</v>
      </c>
    </row>
    <row r="32" spans="1:3" s="111" customFormat="1" ht="19.2" customHeight="1" x14ac:dyDescent="0.3">
      <c r="A32" s="95"/>
      <c r="B32" s="109"/>
      <c r="C32" s="110"/>
    </row>
    <row r="33" spans="1:3" s="111" customFormat="1" ht="43.95" customHeight="1" x14ac:dyDescent="0.3">
      <c r="A33" s="112" t="s">
        <v>63</v>
      </c>
      <c r="B33" s="109" t="s">
        <v>64</v>
      </c>
      <c r="C33" s="110"/>
    </row>
    <row r="34" spans="1:3" x14ac:dyDescent="0.3">
      <c r="A34" s="7"/>
    </row>
    <row r="35" spans="1:3" ht="28.8" x14ac:dyDescent="0.3">
      <c r="A35" s="95" t="s">
        <v>27</v>
      </c>
      <c r="B35" s="109" t="s">
        <v>61</v>
      </c>
    </row>
    <row r="36" spans="1:3" x14ac:dyDescent="0.3">
      <c r="A36" s="95"/>
      <c r="B36" s="110"/>
    </row>
    <row r="37" spans="1:3" ht="57.6" x14ac:dyDescent="0.3">
      <c r="A37" s="95" t="s">
        <v>45</v>
      </c>
      <c r="B37" s="109" t="s">
        <v>44</v>
      </c>
    </row>
    <row r="38" spans="1:3" x14ac:dyDescent="0.3">
      <c r="A38" s="95"/>
      <c r="B38" s="110"/>
    </row>
    <row r="39" spans="1:3" ht="57.6" x14ac:dyDescent="0.3">
      <c r="A39" s="95" t="s">
        <v>47</v>
      </c>
      <c r="B39" s="109" t="s">
        <v>46</v>
      </c>
    </row>
    <row r="40" spans="1:3" x14ac:dyDescent="0.3">
      <c r="A40" s="95"/>
      <c r="B40" s="110"/>
    </row>
    <row r="41" spans="1:3" ht="57.6" x14ac:dyDescent="0.3">
      <c r="A41" s="95" t="s">
        <v>28</v>
      </c>
      <c r="B41" s="107" t="s">
        <v>60</v>
      </c>
    </row>
    <row r="42" spans="1:3" x14ac:dyDescent="0.3">
      <c r="A42" s="95"/>
    </row>
    <row r="43" spans="1:3" x14ac:dyDescent="0.3">
      <c r="A43" s="21" t="s">
        <v>36</v>
      </c>
      <c r="B43" s="94" t="s">
        <v>35</v>
      </c>
    </row>
    <row r="45" spans="1:3" ht="72" x14ac:dyDescent="0.3">
      <c r="A45" s="142" t="s">
        <v>29</v>
      </c>
      <c r="B45" s="7" t="s">
        <v>129</v>
      </c>
    </row>
    <row r="46" spans="1:3" ht="43.2" x14ac:dyDescent="0.3">
      <c r="A46" s="113"/>
      <c r="B46" s="114" t="s">
        <v>83</v>
      </c>
    </row>
  </sheetData>
  <hyperlinks>
    <hyperlink ref="B43" r:id="rId1" xr:uid="{00000000-0004-0000-0300-000000000000}"/>
    <hyperlink ref="C18" r:id="rId2" display="https://www.wpsgha.com/wps/portal/mac/site/fees-and-reimbursements/guides-and-resources/2018-fee-schedule/!ut/p/z1/vVNNU8IwEP0rXHrMJDQllGNx0MpQP8YR21yckIQ2StPSpKD-eoPMeFHacZgxt2T37du32QcpTCHVbKdyZlWl2cbdM0qe7-KYxMMQLW79BKEouVziWbiYXkcEPnUkzMfBCNJu_BJSSLm2tS1gtq_NgFfaSm0HUucbZQoP2apWHHD3JhsPraU0gGkBGqnKVdsYWbqIh_JWie-IqdqGS-MhHw1D4CDA8EKKdiMPbDVXAmYjJLiP-RAQNpEgEIKDiSQBkJNxwATxVyvid6r7av-gDp04EerEY3SF-6ZzxHcQ9OJpR8qxgz4NmethfJLk3oncKbmHj7pqSrcxD38ccdzLQM5k6CmPzyw_7_sE5yG_SS6S3JVltgBKryuY_rawMP25sA6tXrZbGjmbHKzxZmH6Dz6py8cyxO9Kgdd1MsNBNt99TG8AzUITfQLOUwti/dz/d5/L2dBISEvZ0FBIS9nQSEh/" xr:uid="{00000000-0004-0000-0300-000001000000}"/>
    <hyperlink ref="C17" r:id="rId3" location="!%40%40%3F_afrLoop%3D512675045405878%26contentId%3D00169906%26_adf.ctrl-state%3D1bjhnydfv3_42" xr:uid="{00000000-0004-0000-0300-000002000000}"/>
    <hyperlink ref="B41" r:id="rId4" xr:uid="{00000000-0004-0000-0300-000003000000}"/>
    <hyperlink ref="B39" r:id="rId5" xr:uid="{00000000-0004-0000-0300-000004000000}"/>
    <hyperlink ref="B37" r:id="rId6" xr:uid="{00000000-0004-0000-0300-000005000000}"/>
    <hyperlink ref="B31" r:id="rId7" xr:uid="{00000000-0004-0000-0300-000006000000}"/>
    <hyperlink ref="B35" r:id="rId8" xr:uid="{00000000-0004-0000-0300-000007000000}"/>
    <hyperlink ref="B11" r:id="rId9" xr:uid="{00000000-0004-0000-0300-000008000000}"/>
    <hyperlink ref="B13" r:id="rId10" xr:uid="{00000000-0004-0000-0300-000009000000}"/>
    <hyperlink ref="B33" r:id="rId11" xr:uid="{00000000-0004-0000-0300-00000A000000}"/>
    <hyperlink ref="A15" location="Sheet1!A1" display="Medicare payment for vaccine administration ( Code Options: G0008, G0009, G0010, 90471)" xr:uid="{00000000-0004-0000-0300-00000B000000}"/>
    <hyperlink ref="C19" r:id="rId12" xr:uid="{00000000-0004-0000-0300-00000C000000}"/>
    <hyperlink ref="B29" r:id="rId13" xr:uid="{00000000-0004-0000-0300-00000D000000}"/>
  </hyperlinks>
  <pageMargins left="0.7" right="0.7" top="0.75" bottom="0.75" header="0.3" footer="0.3"/>
  <pageSetup orientation="portrait" horizontalDpi="4294967293" verticalDpi="4294967293" r:id="rId14"/>
  <drawing r:id="rId1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Page</vt:lpstr>
      <vt:lpstr>Quick Estimate</vt:lpstr>
      <vt:lpstr>Detailed Estimate</vt:lpstr>
      <vt:lpstr>References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Vamsi, Arthi</dc:creator>
  <cp:lastModifiedBy>Nikki Medalen</cp:lastModifiedBy>
  <cp:lastPrinted>2018-09-12T17:35:46Z</cp:lastPrinted>
  <dcterms:created xsi:type="dcterms:W3CDTF">2018-06-05T16:06:15Z</dcterms:created>
  <dcterms:modified xsi:type="dcterms:W3CDTF">2019-05-29T15:50:59Z</dcterms:modified>
</cp:coreProperties>
</file>